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iem.GRU\Desktop\ORG\EPFL\WRM 2025\"/>
    </mc:Choice>
  </mc:AlternateContent>
  <xr:revisionPtr revIDLastSave="0" documentId="13_ncr:1_{A4BCECE7-9169-4D57-B505-B0F14CA353FF}" xr6:coauthVersionLast="47" xr6:coauthVersionMax="47" xr10:uidLastSave="{00000000-0000-0000-0000-000000000000}"/>
  <bookViews>
    <workbookView xWindow="-120" yWindow="-120" windowWidth="29040" windowHeight="17640" activeTab="2" xr2:uid="{1C8CD0F2-7F1C-4F2C-BA5D-AEAB1D61C66C}"/>
  </bookViews>
  <sheets>
    <sheet name="Exercice" sheetId="11" r:id="rId1"/>
    <sheet name="HPP 1 - Economic" sheetId="6" r:id="rId2"/>
    <sheet name="HPP 2 - Economic" sheetId="10" r:id="rId3"/>
    <sheet name="HPP 1 - Financial" sheetId="8" r:id="rId4"/>
    <sheet name="HPP 2 - Financial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9" l="1"/>
  <c r="C17" i="9"/>
  <c r="C18" i="9"/>
  <c r="C15" i="9"/>
  <c r="C16" i="8"/>
  <c r="C17" i="8"/>
  <c r="C18" i="8"/>
  <c r="C15" i="8"/>
  <c r="E20" i="9" l="1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19" i="9"/>
  <c r="B20" i="9"/>
  <c r="B21" i="9"/>
  <c r="B22" i="9"/>
  <c r="B23" i="9"/>
  <c r="B24" i="9"/>
  <c r="D25" i="10"/>
  <c r="B26" i="9"/>
  <c r="D27" i="10"/>
  <c r="B28" i="9"/>
  <c r="B29" i="9"/>
  <c r="B30" i="9"/>
  <c r="B31" i="9"/>
  <c r="B32" i="9"/>
  <c r="D33" i="10"/>
  <c r="D34" i="10"/>
  <c r="D35" i="10"/>
  <c r="B36" i="9"/>
  <c r="B37" i="9"/>
  <c r="D38" i="10"/>
  <c r="B19" i="9"/>
  <c r="D16" i="10"/>
  <c r="F16" i="10" s="1"/>
  <c r="D17" i="10"/>
  <c r="F17" i="10" s="1"/>
  <c r="D18" i="10"/>
  <c r="F18" i="10" s="1"/>
  <c r="D15" i="10"/>
  <c r="F15" i="10" s="1"/>
  <c r="L38" i="10"/>
  <c r="L37" i="10"/>
  <c r="L36" i="10"/>
  <c r="L35" i="10"/>
  <c r="L34" i="10"/>
  <c r="L33" i="10"/>
  <c r="L32" i="10"/>
  <c r="L31" i="10"/>
  <c r="D31" i="10"/>
  <c r="L30" i="10"/>
  <c r="L29" i="10"/>
  <c r="L28" i="10"/>
  <c r="L27" i="10"/>
  <c r="L26" i="10"/>
  <c r="L25" i="10"/>
  <c r="L24" i="10"/>
  <c r="D24" i="10"/>
  <c r="L23" i="10"/>
  <c r="D23" i="10"/>
  <c r="L22" i="10"/>
  <c r="D22" i="10"/>
  <c r="L21" i="10"/>
  <c r="L20" i="10"/>
  <c r="D20" i="10"/>
  <c r="L19" i="10"/>
  <c r="D19" i="10"/>
  <c r="L17" i="10"/>
  <c r="A17" i="10"/>
  <c r="L16" i="10"/>
  <c r="A16" i="10"/>
  <c r="L17" i="6"/>
  <c r="L16" i="6" s="1"/>
  <c r="D16" i="6"/>
  <c r="F16" i="6" s="1"/>
  <c r="D17" i="6"/>
  <c r="F17" i="6" s="1"/>
  <c r="D15" i="6"/>
  <c r="F15" i="6" s="1"/>
  <c r="A17" i="6"/>
  <c r="A16" i="6" s="1"/>
  <c r="D3" i="8"/>
  <c r="G15" i="8"/>
  <c r="A20" i="9"/>
  <c r="Z20" i="9" s="1"/>
  <c r="Z19" i="9"/>
  <c r="Z18" i="9"/>
  <c r="A17" i="9"/>
  <c r="Z17" i="9" s="1"/>
  <c r="A16" i="9"/>
  <c r="Z16" i="9" s="1"/>
  <c r="V5" i="9"/>
  <c r="F25" i="10" l="1"/>
  <c r="D29" i="10"/>
  <c r="F33" i="10"/>
  <c r="H33" i="10" s="1"/>
  <c r="D37" i="10"/>
  <c r="F37" i="10" s="1"/>
  <c r="D21" i="10"/>
  <c r="D30" i="10"/>
  <c r="F30" i="10" s="1"/>
  <c r="H30" i="10" s="1"/>
  <c r="D36" i="10"/>
  <c r="D26" i="10"/>
  <c r="F26" i="10" s="1"/>
  <c r="D28" i="10"/>
  <c r="F28" i="10" s="1"/>
  <c r="D32" i="10"/>
  <c r="F32" i="10" s="1"/>
  <c r="H32" i="10" s="1"/>
  <c r="F24" i="10"/>
  <c r="H24" i="10" s="1"/>
  <c r="H17" i="6"/>
  <c r="K17" i="6"/>
  <c r="H16" i="6"/>
  <c r="K16" i="6"/>
  <c r="G15" i="6"/>
  <c r="G16" i="6" s="1"/>
  <c r="G17" i="6" s="1"/>
  <c r="K15" i="6"/>
  <c r="B33" i="9"/>
  <c r="B25" i="9"/>
  <c r="B35" i="9"/>
  <c r="B27" i="9"/>
  <c r="B38" i="9"/>
  <c r="B34" i="9"/>
  <c r="F38" i="10"/>
  <c r="H38" i="10" s="1"/>
  <c r="F22" i="10"/>
  <c r="H22" i="10" s="1"/>
  <c r="F27" i="10"/>
  <c r="H27" i="10" s="1"/>
  <c r="F35" i="10"/>
  <c r="H35" i="10" s="1"/>
  <c r="F19" i="10"/>
  <c r="K17" i="10"/>
  <c r="H17" i="10"/>
  <c r="F20" i="10"/>
  <c r="K18" i="10"/>
  <c r="H18" i="10"/>
  <c r="F21" i="10"/>
  <c r="F31" i="10"/>
  <c r="F36" i="10"/>
  <c r="H25" i="10"/>
  <c r="F23" i="10"/>
  <c r="K15" i="10"/>
  <c r="G15" i="10"/>
  <c r="G16" i="10" s="1"/>
  <c r="G17" i="10" s="1"/>
  <c r="G18" i="10" s="1"/>
  <c r="G19" i="10" s="1"/>
  <c r="H15" i="10"/>
  <c r="K16" i="10"/>
  <c r="H16" i="10"/>
  <c r="H19" i="10"/>
  <c r="F29" i="10"/>
  <c r="F34" i="10"/>
  <c r="H15" i="6"/>
  <c r="K20" i="8"/>
  <c r="K28" i="8"/>
  <c r="K36" i="8"/>
  <c r="K21" i="8"/>
  <c r="K29" i="8"/>
  <c r="K37" i="8"/>
  <c r="K22" i="8"/>
  <c r="K30" i="8"/>
  <c r="K38" i="8"/>
  <c r="K23" i="8"/>
  <c r="K31" i="8"/>
  <c r="K34" i="8"/>
  <c r="K24" i="8"/>
  <c r="K32" i="8"/>
  <c r="K19" i="8"/>
  <c r="K40" i="8" s="1"/>
  <c r="K35" i="8"/>
  <c r="K25" i="8"/>
  <c r="K33" i="8"/>
  <c r="K26" i="8"/>
  <c r="K27" i="8"/>
  <c r="A15" i="9"/>
  <c r="Z15" i="9" s="1"/>
  <c r="A21" i="9"/>
  <c r="I15" i="6" l="1"/>
  <c r="I16" i="6" s="1"/>
  <c r="I17" i="6" s="1"/>
  <c r="D8" i="10"/>
  <c r="K19" i="10"/>
  <c r="K20" i="10" s="1"/>
  <c r="K21" i="10" s="1"/>
  <c r="K22" i="10" s="1"/>
  <c r="K23" i="10" s="1"/>
  <c r="K24" i="10" s="1"/>
  <c r="K25" i="10" s="1"/>
  <c r="K26" i="10" s="1"/>
  <c r="K27" i="10" s="1"/>
  <c r="K28" i="10" s="1"/>
  <c r="H34" i="10"/>
  <c r="H29" i="10"/>
  <c r="H23" i="10"/>
  <c r="H36" i="10"/>
  <c r="H37" i="10"/>
  <c r="H31" i="10"/>
  <c r="H26" i="10"/>
  <c r="I15" i="10"/>
  <c r="I16" i="10" s="1"/>
  <c r="I17" i="10" s="1"/>
  <c r="I18" i="10" s="1"/>
  <c r="I19" i="10" s="1"/>
  <c r="H21" i="10"/>
  <c r="H28" i="10"/>
  <c r="H20" i="10"/>
  <c r="G20" i="10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A22" i="9"/>
  <c r="Z21" i="9"/>
  <c r="K29" i="10" l="1"/>
  <c r="K30" i="10" s="1"/>
  <c r="K31" i="10" s="1"/>
  <c r="K32" i="10" s="1"/>
  <c r="K33" i="10" s="1"/>
  <c r="K34" i="10" s="1"/>
  <c r="K35" i="10" s="1"/>
  <c r="K36" i="10" s="1"/>
  <c r="K37" i="10" s="1"/>
  <c r="K38" i="10" s="1"/>
  <c r="D10" i="10"/>
  <c r="I20" i="10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D11" i="10"/>
  <c r="D9" i="10"/>
  <c r="A23" i="9"/>
  <c r="Z22" i="9"/>
  <c r="A24" i="9" l="1"/>
  <c r="Z23" i="9"/>
  <c r="A25" i="9" l="1"/>
  <c r="Z24" i="9"/>
  <c r="A26" i="9" l="1"/>
  <c r="Z25" i="9"/>
  <c r="A27" i="9" l="1"/>
  <c r="Z26" i="9"/>
  <c r="A28" i="9" l="1"/>
  <c r="Z27" i="9"/>
  <c r="Z28" i="9" l="1"/>
  <c r="A29" i="9"/>
  <c r="A30" i="9" l="1"/>
  <c r="Z29" i="9"/>
  <c r="A31" i="9" l="1"/>
  <c r="Z30" i="9"/>
  <c r="Z31" i="9" l="1"/>
  <c r="A32" i="9"/>
  <c r="A33" i="9" l="1"/>
  <c r="Z32" i="9"/>
  <c r="A34" i="9" l="1"/>
  <c r="Z33" i="9"/>
  <c r="A35" i="9" l="1"/>
  <c r="Z34" i="9"/>
  <c r="A36" i="9" l="1"/>
  <c r="Z35" i="9"/>
  <c r="Z36" i="9" l="1"/>
  <c r="A37" i="9"/>
  <c r="A38" i="9" l="1"/>
  <c r="Z37" i="9"/>
  <c r="A20" i="8"/>
  <c r="A21" i="8" s="1"/>
  <c r="Z19" i="8"/>
  <c r="Z18" i="8"/>
  <c r="A17" i="8"/>
  <c r="Z17" i="8" s="1"/>
  <c r="V5" i="8"/>
  <c r="Z38" i="9" l="1"/>
  <c r="A16" i="8"/>
  <c r="Z16" i="8"/>
  <c r="Z15" i="8"/>
  <c r="A22" i="8"/>
  <c r="Z21" i="8"/>
  <c r="Z20" i="8"/>
  <c r="A23" i="8" l="1"/>
  <c r="Z22" i="8"/>
  <c r="A24" i="8" l="1"/>
  <c r="Z23" i="8"/>
  <c r="Z24" i="8" l="1"/>
  <c r="A25" i="8"/>
  <c r="Z25" i="8" l="1"/>
  <c r="A26" i="8"/>
  <c r="A27" i="8" l="1"/>
  <c r="Z26" i="8"/>
  <c r="A28" i="8" l="1"/>
  <c r="Z27" i="8"/>
  <c r="A29" i="8" l="1"/>
  <c r="Z28" i="8"/>
  <c r="A30" i="8" l="1"/>
  <c r="Z29" i="8"/>
  <c r="A31" i="8" l="1"/>
  <c r="Z30" i="8"/>
  <c r="A32" i="8" l="1"/>
  <c r="Z31" i="8"/>
  <c r="A33" i="8" l="1"/>
  <c r="Z32" i="8"/>
  <c r="A34" i="8" l="1"/>
  <c r="Z33" i="8"/>
  <c r="A35" i="8" l="1"/>
  <c r="Z34" i="8"/>
  <c r="A36" i="8" l="1"/>
  <c r="Z35" i="8"/>
  <c r="A37" i="8" l="1"/>
  <c r="Z36" i="8"/>
  <c r="A38" i="8" l="1"/>
  <c r="Z37" i="8"/>
  <c r="Z38" i="8" l="1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D3" i="9" l="1"/>
  <c r="D18" i="9" l="1"/>
  <c r="D17" i="9"/>
  <c r="D16" i="9"/>
  <c r="K26" i="9" l="1"/>
  <c r="K34" i="9"/>
  <c r="Q6" i="9"/>
  <c r="K27" i="9"/>
  <c r="K20" i="9"/>
  <c r="K21" i="9"/>
  <c r="K29" i="9"/>
  <c r="K37" i="9"/>
  <c r="K35" i="9"/>
  <c r="K22" i="9"/>
  <c r="K30" i="9"/>
  <c r="K38" i="9"/>
  <c r="K33" i="9"/>
  <c r="K23" i="9"/>
  <c r="K31" i="9"/>
  <c r="K19" i="9"/>
  <c r="K28" i="9"/>
  <c r="K24" i="9"/>
  <c r="K32" i="9"/>
  <c r="K25" i="9"/>
  <c r="K36" i="9"/>
  <c r="D15" i="9"/>
  <c r="G15" i="9"/>
  <c r="H15" i="9" s="1"/>
  <c r="J15" i="9" s="1"/>
  <c r="D18" i="8" l="1"/>
  <c r="D16" i="8"/>
  <c r="D17" i="8"/>
  <c r="K40" i="9"/>
  <c r="D15" i="8"/>
  <c r="D29" i="9"/>
  <c r="F15" i="9"/>
  <c r="O15" i="9" s="1"/>
  <c r="G16" i="9"/>
  <c r="H16" i="9" s="1"/>
  <c r="J16" i="9" s="1"/>
  <c r="D34" i="9"/>
  <c r="D23" i="9"/>
  <c r="D38" i="9"/>
  <c r="D28" i="9"/>
  <c r="D19" i="9"/>
  <c r="D31" i="9"/>
  <c r="D30" i="9"/>
  <c r="D20" i="9"/>
  <c r="D21" i="9"/>
  <c r="D35" i="9"/>
  <c r="D26" i="9"/>
  <c r="D36" i="9"/>
  <c r="D33" i="9"/>
  <c r="D25" i="9"/>
  <c r="D32" i="9"/>
  <c r="D22" i="9"/>
  <c r="D24" i="9"/>
  <c r="D37" i="9"/>
  <c r="D27" i="9"/>
  <c r="Q6" i="8" l="1"/>
  <c r="D18" i="6"/>
  <c r="F18" i="6" s="1"/>
  <c r="D28" i="6"/>
  <c r="B28" i="8"/>
  <c r="D28" i="8" s="1"/>
  <c r="D33" i="6"/>
  <c r="B33" i="8"/>
  <c r="D33" i="8" s="1"/>
  <c r="D20" i="6"/>
  <c r="B20" i="8"/>
  <c r="D20" i="8" s="1"/>
  <c r="D25" i="6"/>
  <c r="B25" i="8"/>
  <c r="D25" i="8" s="1"/>
  <c r="B35" i="8"/>
  <c r="D35" i="8" s="1"/>
  <c r="D35" i="6"/>
  <c r="D32" i="6"/>
  <c r="B32" i="8"/>
  <c r="D32" i="8" s="1"/>
  <c r="B38" i="8"/>
  <c r="D38" i="8" s="1"/>
  <c r="D38" i="6"/>
  <c r="D37" i="6"/>
  <c r="B37" i="8"/>
  <c r="D37" i="8" s="1"/>
  <c r="D27" i="6"/>
  <c r="B27" i="8"/>
  <c r="D27" i="8" s="1"/>
  <c r="B24" i="8"/>
  <c r="D24" i="8" s="1"/>
  <c r="D24" i="6"/>
  <c r="D36" i="6"/>
  <c r="B36" i="8"/>
  <c r="D36" i="8" s="1"/>
  <c r="H15" i="8"/>
  <c r="J15" i="8" s="1"/>
  <c r="F15" i="8" s="1"/>
  <c r="O15" i="8" s="1"/>
  <c r="D29" i="6"/>
  <c r="B29" i="8"/>
  <c r="D29" i="8" s="1"/>
  <c r="D19" i="6"/>
  <c r="B19" i="8"/>
  <c r="D19" i="8" s="1"/>
  <c r="D22" i="6"/>
  <c r="B22" i="8"/>
  <c r="D22" i="8" s="1"/>
  <c r="D21" i="6"/>
  <c r="B21" i="8"/>
  <c r="D21" i="8" s="1"/>
  <c r="D34" i="6"/>
  <c r="B34" i="8"/>
  <c r="D34" i="8" s="1"/>
  <c r="B31" i="8"/>
  <c r="D31" i="8" s="1"/>
  <c r="D31" i="6"/>
  <c r="B30" i="8"/>
  <c r="D30" i="8" s="1"/>
  <c r="D30" i="6"/>
  <c r="D26" i="6"/>
  <c r="B26" i="8"/>
  <c r="D26" i="8" s="1"/>
  <c r="B23" i="8"/>
  <c r="D23" i="8" s="1"/>
  <c r="D23" i="6"/>
  <c r="G17" i="9"/>
  <c r="H17" i="9" s="1"/>
  <c r="J17" i="9" s="1"/>
  <c r="F16" i="9"/>
  <c r="O16" i="9" s="1"/>
  <c r="Q15" i="9"/>
  <c r="R15" i="9" s="1"/>
  <c r="P15" i="9"/>
  <c r="Y15" i="9" s="1"/>
  <c r="H18" i="6" l="1"/>
  <c r="G18" i="6"/>
  <c r="I18" i="6"/>
  <c r="F19" i="6"/>
  <c r="D8" i="6" s="1"/>
  <c r="Q15" i="8"/>
  <c r="P15" i="8"/>
  <c r="K18" i="6"/>
  <c r="G16" i="8"/>
  <c r="P16" i="9"/>
  <c r="Q16" i="9"/>
  <c r="R16" i="9" s="1"/>
  <c r="G18" i="9"/>
  <c r="H18" i="9" s="1"/>
  <c r="J18" i="9" s="1"/>
  <c r="F17" i="9"/>
  <c r="O17" i="9" s="1"/>
  <c r="Q17" i="9" s="1"/>
  <c r="E19" i="8"/>
  <c r="E35" i="8"/>
  <c r="L35" i="8" s="1"/>
  <c r="M35" i="8" s="1"/>
  <c r="N35" i="8" s="1"/>
  <c r="O35" i="8" s="1"/>
  <c r="F35" i="6"/>
  <c r="H35" i="6" s="1"/>
  <c r="E34" i="8"/>
  <c r="L34" i="8" s="1"/>
  <c r="M34" i="8" s="1"/>
  <c r="N34" i="8" s="1"/>
  <c r="O34" i="8" s="1"/>
  <c r="F34" i="6"/>
  <c r="H34" i="6" s="1"/>
  <c r="E20" i="8"/>
  <c r="F20" i="6"/>
  <c r="H20" i="6" s="1"/>
  <c r="E33" i="8"/>
  <c r="L33" i="8" s="1"/>
  <c r="M33" i="8" s="1"/>
  <c r="N33" i="8" s="1"/>
  <c r="O33" i="8" s="1"/>
  <c r="F33" i="6"/>
  <c r="H33" i="6" s="1"/>
  <c r="E25" i="8"/>
  <c r="F25" i="6"/>
  <c r="H25" i="6" s="1"/>
  <c r="E29" i="8"/>
  <c r="L29" i="8" s="1"/>
  <c r="M29" i="8" s="1"/>
  <c r="N29" i="8" s="1"/>
  <c r="O29" i="8" s="1"/>
  <c r="F29" i="6"/>
  <c r="H29" i="6" s="1"/>
  <c r="E27" i="8"/>
  <c r="L27" i="8" s="1"/>
  <c r="M27" i="8" s="1"/>
  <c r="N27" i="8" s="1"/>
  <c r="O27" i="8" s="1"/>
  <c r="F27" i="6"/>
  <c r="H27" i="6" s="1"/>
  <c r="E38" i="8"/>
  <c r="L38" i="8" s="1"/>
  <c r="M38" i="8" s="1"/>
  <c r="N38" i="8" s="1"/>
  <c r="O38" i="8" s="1"/>
  <c r="F38" i="6"/>
  <c r="H38" i="6" s="1"/>
  <c r="E23" i="8"/>
  <c r="F23" i="6"/>
  <c r="H23" i="6" s="1"/>
  <c r="E21" i="8"/>
  <c r="F21" i="6"/>
  <c r="H21" i="6" s="1"/>
  <c r="E32" i="8"/>
  <c r="L32" i="8" s="1"/>
  <c r="M32" i="8" s="1"/>
  <c r="N32" i="8" s="1"/>
  <c r="O32" i="8" s="1"/>
  <c r="F32" i="6"/>
  <c r="H32" i="6" s="1"/>
  <c r="E30" i="8"/>
  <c r="L30" i="8" s="1"/>
  <c r="M30" i="8" s="1"/>
  <c r="N30" i="8" s="1"/>
  <c r="O30" i="8" s="1"/>
  <c r="F30" i="6"/>
  <c r="H30" i="6" s="1"/>
  <c r="E36" i="8"/>
  <c r="L36" i="8" s="1"/>
  <c r="M36" i="8" s="1"/>
  <c r="N36" i="8" s="1"/>
  <c r="O36" i="8" s="1"/>
  <c r="F36" i="6"/>
  <c r="H36" i="6" s="1"/>
  <c r="E24" i="8"/>
  <c r="F24" i="6"/>
  <c r="H24" i="6" s="1"/>
  <c r="E22" i="8"/>
  <c r="F22" i="6"/>
  <c r="H22" i="6" s="1"/>
  <c r="E31" i="8"/>
  <c r="L31" i="8" s="1"/>
  <c r="M31" i="8" s="1"/>
  <c r="N31" i="8" s="1"/>
  <c r="O31" i="8" s="1"/>
  <c r="F31" i="6"/>
  <c r="H31" i="6" s="1"/>
  <c r="E37" i="8"/>
  <c r="L37" i="8" s="1"/>
  <c r="M37" i="8" s="1"/>
  <c r="N37" i="8" s="1"/>
  <c r="O37" i="8" s="1"/>
  <c r="F37" i="6"/>
  <c r="H37" i="6" s="1"/>
  <c r="E28" i="8"/>
  <c r="L28" i="8" s="1"/>
  <c r="M28" i="8" s="1"/>
  <c r="N28" i="8" s="1"/>
  <c r="O28" i="8" s="1"/>
  <c r="F28" i="6"/>
  <c r="H28" i="6" s="1"/>
  <c r="E26" i="8"/>
  <c r="F26" i="6"/>
  <c r="H26" i="6" s="1"/>
  <c r="H19" i="6" l="1"/>
  <c r="D9" i="6" s="1"/>
  <c r="R17" i="9"/>
  <c r="G19" i="6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I19" i="6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R15" i="8"/>
  <c r="H16" i="8"/>
  <c r="J16" i="8" s="1"/>
  <c r="G19" i="9"/>
  <c r="F18" i="9"/>
  <c r="O18" i="9" s="1"/>
  <c r="Y16" i="9"/>
  <c r="P17" i="9"/>
  <c r="L33" i="9"/>
  <c r="M33" i="9" s="1"/>
  <c r="N33" i="9" s="1"/>
  <c r="O33" i="9" s="1"/>
  <c r="L34" i="9"/>
  <c r="M34" i="9" s="1"/>
  <c r="N34" i="9" s="1"/>
  <c r="O34" i="9" s="1"/>
  <c r="L37" i="9"/>
  <c r="M37" i="9" s="1"/>
  <c r="N37" i="9" s="1"/>
  <c r="O37" i="9" s="1"/>
  <c r="L36" i="9"/>
  <c r="M36" i="9" s="1"/>
  <c r="N36" i="9" s="1"/>
  <c r="O36" i="9" s="1"/>
  <c r="L28" i="9"/>
  <c r="L35" i="9"/>
  <c r="M35" i="9" s="1"/>
  <c r="N35" i="9" s="1"/>
  <c r="O35" i="9" s="1"/>
  <c r="L31" i="9"/>
  <c r="M31" i="9" s="1"/>
  <c r="N31" i="9" s="1"/>
  <c r="O31" i="9" s="1"/>
  <c r="L32" i="9"/>
  <c r="M32" i="9" s="1"/>
  <c r="N32" i="9" s="1"/>
  <c r="O32" i="9" s="1"/>
  <c r="L30" i="9"/>
  <c r="M30" i="9" s="1"/>
  <c r="N30" i="9" s="1"/>
  <c r="O30" i="9" s="1"/>
  <c r="L29" i="9"/>
  <c r="M29" i="9" s="1"/>
  <c r="N29" i="9" s="1"/>
  <c r="O29" i="9" s="1"/>
  <c r="L38" i="9"/>
  <c r="M38" i="9" s="1"/>
  <c r="N38" i="9" s="1"/>
  <c r="O38" i="9" s="1"/>
  <c r="L27" i="9"/>
  <c r="M27" i="9" s="1"/>
  <c r="N27" i="9" s="1"/>
  <c r="O27" i="9" s="1"/>
  <c r="S32" i="8"/>
  <c r="Q32" i="8"/>
  <c r="S27" i="8"/>
  <c r="Q27" i="8"/>
  <c r="S28" i="8"/>
  <c r="Q28" i="8"/>
  <c r="S29" i="8"/>
  <c r="Q29" i="8"/>
  <c r="S34" i="8"/>
  <c r="Q34" i="8"/>
  <c r="S36" i="8"/>
  <c r="Q36" i="8"/>
  <c r="S35" i="8"/>
  <c r="Q35" i="8"/>
  <c r="S37" i="8"/>
  <c r="Q37" i="8"/>
  <c r="D11" i="6"/>
  <c r="K19" i="6"/>
  <c r="K20" i="6" s="1"/>
  <c r="K21" i="6" s="1"/>
  <c r="K22" i="6" s="1"/>
  <c r="K23" i="6" s="1"/>
  <c r="K24" i="6" s="1"/>
  <c r="K25" i="6" s="1"/>
  <c r="K26" i="6" s="1"/>
  <c r="K27" i="6" s="1"/>
  <c r="K28" i="6" s="1"/>
  <c r="S31" i="8"/>
  <c r="Q31" i="8"/>
  <c r="S30" i="8"/>
  <c r="Q30" i="8"/>
  <c r="S38" i="8"/>
  <c r="Q38" i="8"/>
  <c r="S33" i="8"/>
  <c r="Q33" i="8"/>
  <c r="Y17" i="9" l="1"/>
  <c r="P18" i="9"/>
  <c r="G17" i="8"/>
  <c r="F16" i="8"/>
  <c r="O16" i="8" s="1"/>
  <c r="Y15" i="8"/>
  <c r="Y18" i="9"/>
  <c r="Q18" i="9"/>
  <c r="R18" i="9" s="1"/>
  <c r="I24" i="9"/>
  <c r="I25" i="9"/>
  <c r="I20" i="9"/>
  <c r="H19" i="9"/>
  <c r="L19" i="9" s="1"/>
  <c r="I22" i="9"/>
  <c r="I23" i="9"/>
  <c r="I26" i="9"/>
  <c r="I19" i="9"/>
  <c r="J19" i="9" s="1"/>
  <c r="G20" i="9" s="1"/>
  <c r="I21" i="9"/>
  <c r="S31" i="9"/>
  <c r="Q31" i="9"/>
  <c r="S34" i="9"/>
  <c r="Q34" i="9"/>
  <c r="S27" i="9"/>
  <c r="Q27" i="9"/>
  <c r="S36" i="9"/>
  <c r="Q36" i="9"/>
  <c r="S33" i="9"/>
  <c r="Q33" i="9"/>
  <c r="S35" i="9"/>
  <c r="Q35" i="9"/>
  <c r="S32" i="9"/>
  <c r="Q32" i="9"/>
  <c r="M28" i="9"/>
  <c r="N28" i="9" s="1"/>
  <c r="O28" i="9" s="1"/>
  <c r="S37" i="9"/>
  <c r="Q37" i="9"/>
  <c r="S30" i="9"/>
  <c r="Q30" i="9"/>
  <c r="S38" i="9"/>
  <c r="Q38" i="9"/>
  <c r="S29" i="9"/>
  <c r="Q29" i="9"/>
  <c r="K29" i="6"/>
  <c r="K30" i="6" s="1"/>
  <c r="K31" i="6" s="1"/>
  <c r="K32" i="6" s="1"/>
  <c r="K33" i="6" s="1"/>
  <c r="K34" i="6" s="1"/>
  <c r="K35" i="6" s="1"/>
  <c r="K36" i="6" s="1"/>
  <c r="K37" i="6" s="1"/>
  <c r="K38" i="6" s="1"/>
  <c r="D10" i="6" l="1"/>
  <c r="Q16" i="8"/>
  <c r="R16" i="8" s="1"/>
  <c r="P16" i="8"/>
  <c r="Y16" i="8" s="1"/>
  <c r="T19" i="9"/>
  <c r="H17" i="8"/>
  <c r="J17" i="8" s="1"/>
  <c r="J20" i="9"/>
  <c r="G21" i="9" s="1"/>
  <c r="H20" i="9"/>
  <c r="M19" i="9"/>
  <c r="U19" i="9" s="1"/>
  <c r="S28" i="9"/>
  <c r="Q28" i="9"/>
  <c r="N19" i="9" l="1"/>
  <c r="O19" i="9" s="1"/>
  <c r="Q19" i="9" s="1"/>
  <c r="R19" i="9" s="1"/>
  <c r="F17" i="8"/>
  <c r="O17" i="8" s="1"/>
  <c r="G18" i="8"/>
  <c r="L20" i="9"/>
  <c r="M20" i="9" s="1"/>
  <c r="U20" i="9" s="1"/>
  <c r="T20" i="9"/>
  <c r="J21" i="9"/>
  <c r="G22" i="9" s="1"/>
  <c r="H21" i="9"/>
  <c r="S19" i="9" l="1"/>
  <c r="P19" i="9"/>
  <c r="Y19" i="9" s="1"/>
  <c r="N20" i="9"/>
  <c r="O20" i="9" s="1"/>
  <c r="Q20" i="9" s="1"/>
  <c r="R20" i="9" s="1"/>
  <c r="H18" i="8"/>
  <c r="J18" i="8" s="1"/>
  <c r="Q17" i="8"/>
  <c r="R17" i="8" s="1"/>
  <c r="P17" i="8"/>
  <c r="T21" i="9"/>
  <c r="L21" i="9"/>
  <c r="J22" i="9"/>
  <c r="G23" i="9" s="1"/>
  <c r="H22" i="9"/>
  <c r="P20" i="9" l="1"/>
  <c r="Y20" i="9" s="1"/>
  <c r="S20" i="9"/>
  <c r="Y17" i="8"/>
  <c r="G19" i="8"/>
  <c r="F18" i="8"/>
  <c r="T22" i="9"/>
  <c r="L22" i="9"/>
  <c r="H23" i="9"/>
  <c r="J23" i="9"/>
  <c r="G24" i="9" s="1"/>
  <c r="M21" i="9"/>
  <c r="U21" i="9" s="1"/>
  <c r="O18" i="8" l="1"/>
  <c r="P18" i="8" s="1"/>
  <c r="I23" i="8"/>
  <c r="I19" i="8"/>
  <c r="J19" i="8" s="1"/>
  <c r="G20" i="8" s="1"/>
  <c r="I25" i="8"/>
  <c r="I21" i="8"/>
  <c r="I24" i="8"/>
  <c r="I20" i="8"/>
  <c r="I22" i="8"/>
  <c r="I26" i="8"/>
  <c r="H19" i="8"/>
  <c r="L19" i="8" s="1"/>
  <c r="J24" i="9"/>
  <c r="G25" i="9" s="1"/>
  <c r="H24" i="9"/>
  <c r="N21" i="9"/>
  <c r="O21" i="9" s="1"/>
  <c r="L23" i="9"/>
  <c r="T23" i="9"/>
  <c r="M22" i="9"/>
  <c r="U22" i="9" s="1"/>
  <c r="Q18" i="8" l="1"/>
  <c r="R18" i="8" s="1"/>
  <c r="Y18" i="8"/>
  <c r="N22" i="9"/>
  <c r="O22" i="9" s="1"/>
  <c r="Q22" i="9" s="1"/>
  <c r="J20" i="8"/>
  <c r="G21" i="8" s="1"/>
  <c r="H20" i="8"/>
  <c r="T19" i="8"/>
  <c r="M23" i="9"/>
  <c r="U23" i="9" s="1"/>
  <c r="S21" i="9"/>
  <c r="Q21" i="9"/>
  <c r="R21" i="9" s="1"/>
  <c r="P21" i="9"/>
  <c r="T24" i="9"/>
  <c r="L24" i="9"/>
  <c r="J25" i="9"/>
  <c r="G26" i="9" s="1"/>
  <c r="H25" i="9"/>
  <c r="R22" i="9" l="1"/>
  <c r="S22" i="9"/>
  <c r="N23" i="9"/>
  <c r="O23" i="9" s="1"/>
  <c r="S23" i="9" s="1"/>
  <c r="M19" i="8"/>
  <c r="T20" i="8"/>
  <c r="L20" i="8"/>
  <c r="J21" i="8"/>
  <c r="G22" i="8" s="1"/>
  <c r="H21" i="8"/>
  <c r="M24" i="9"/>
  <c r="U24" i="9" s="1"/>
  <c r="L25" i="9"/>
  <c r="T25" i="9"/>
  <c r="J26" i="9"/>
  <c r="H26" i="9"/>
  <c r="Y21" i="9"/>
  <c r="P22" i="9"/>
  <c r="U19" i="8" l="1"/>
  <c r="N19" i="8"/>
  <c r="O19" i="8" s="1"/>
  <c r="S19" i="8" s="1"/>
  <c r="Q23" i="9"/>
  <c r="R23" i="9" s="1"/>
  <c r="J22" i="8"/>
  <c r="G23" i="8" s="1"/>
  <c r="H22" i="8"/>
  <c r="M20" i="8"/>
  <c r="U20" i="8" s="1"/>
  <c r="L21" i="8"/>
  <c r="T21" i="8"/>
  <c r="N24" i="9"/>
  <c r="O24" i="9" s="1"/>
  <c r="M25" i="9"/>
  <c r="U25" i="9" s="1"/>
  <c r="Y22" i="9"/>
  <c r="P23" i="9"/>
  <c r="T26" i="9"/>
  <c r="L26" i="9"/>
  <c r="Q19" i="8" l="1"/>
  <c r="R19" i="8" s="1"/>
  <c r="P19" i="8"/>
  <c r="Y19" i="8" s="1"/>
  <c r="N25" i="9"/>
  <c r="O25" i="9" s="1"/>
  <c r="S25" i="9" s="1"/>
  <c r="N20" i="8"/>
  <c r="O20" i="8" s="1"/>
  <c r="P20" i="8" s="1"/>
  <c r="J23" i="8"/>
  <c r="G24" i="8" s="1"/>
  <c r="H23" i="8"/>
  <c r="M21" i="8"/>
  <c r="U21" i="8" s="1"/>
  <c r="T22" i="8"/>
  <c r="L22" i="8"/>
  <c r="M26" i="9"/>
  <c r="U26" i="9" s="1"/>
  <c r="V26" i="9" s="1"/>
  <c r="W26" i="9" s="1"/>
  <c r="S24" i="9"/>
  <c r="Q24" i="9"/>
  <c r="R24" i="9" s="1"/>
  <c r="W10" i="9"/>
  <c r="V10" i="9"/>
  <c r="U10" i="9"/>
  <c r="Y23" i="9"/>
  <c r="P24" i="9"/>
  <c r="S20" i="8" l="1"/>
  <c r="Q20" i="8"/>
  <c r="R20" i="8" s="1"/>
  <c r="Q25" i="9"/>
  <c r="R25" i="9" s="1"/>
  <c r="N21" i="8"/>
  <c r="O21" i="8" s="1"/>
  <c r="S21" i="8" s="1"/>
  <c r="V21" i="9"/>
  <c r="W21" i="9" s="1"/>
  <c r="N26" i="9"/>
  <c r="O26" i="9" s="1"/>
  <c r="Q26" i="9" s="1"/>
  <c r="M22" i="8"/>
  <c r="U22" i="8" s="1"/>
  <c r="Y20" i="8"/>
  <c r="L23" i="8"/>
  <c r="T23" i="8"/>
  <c r="J24" i="8"/>
  <c r="G25" i="8" s="1"/>
  <c r="H24" i="8"/>
  <c r="V23" i="9"/>
  <c r="W23" i="9" s="1"/>
  <c r="P25" i="9"/>
  <c r="Y24" i="9"/>
  <c r="V19" i="9"/>
  <c r="W19" i="9" s="1"/>
  <c r="V24" i="9"/>
  <c r="W24" i="9" s="1"/>
  <c r="V25" i="9"/>
  <c r="W25" i="9" s="1"/>
  <c r="V22" i="9"/>
  <c r="W22" i="9" s="1"/>
  <c r="V20" i="9"/>
  <c r="W20" i="9" s="1"/>
  <c r="R26" i="9" l="1"/>
  <c r="R27" i="9" s="1"/>
  <c r="R28" i="9" s="1"/>
  <c r="R29" i="9" s="1"/>
  <c r="R30" i="9" s="1"/>
  <c r="R31" i="9" s="1"/>
  <c r="R32" i="9" s="1"/>
  <c r="R33" i="9" s="1"/>
  <c r="R34" i="9" s="1"/>
  <c r="R35" i="9" s="1"/>
  <c r="R36" i="9" s="1"/>
  <c r="R37" i="9" s="1"/>
  <c r="R38" i="9" s="1"/>
  <c r="Q9" i="9" s="1"/>
  <c r="Q8" i="9"/>
  <c r="S40" i="9"/>
  <c r="S26" i="9"/>
  <c r="Q21" i="8"/>
  <c r="R21" i="8" s="1"/>
  <c r="P21" i="8"/>
  <c r="Y21" i="8" s="1"/>
  <c r="N22" i="8"/>
  <c r="O22" i="8" s="1"/>
  <c r="S22" i="8" s="1"/>
  <c r="M23" i="8"/>
  <c r="U23" i="8" s="1"/>
  <c r="T24" i="8"/>
  <c r="L24" i="8"/>
  <c r="H25" i="8"/>
  <c r="J25" i="8"/>
  <c r="G26" i="8" s="1"/>
  <c r="U11" i="9"/>
  <c r="V11" i="9"/>
  <c r="W11" i="9"/>
  <c r="Y25" i="9"/>
  <c r="P26" i="9"/>
  <c r="Q22" i="8" l="1"/>
  <c r="R22" i="8" s="1"/>
  <c r="P22" i="8"/>
  <c r="N23" i="8"/>
  <c r="O23" i="8" s="1"/>
  <c r="Q23" i="8" s="1"/>
  <c r="T25" i="8"/>
  <c r="L25" i="8"/>
  <c r="M24" i="8"/>
  <c r="U24" i="8" s="1"/>
  <c r="Y22" i="8"/>
  <c r="H26" i="8"/>
  <c r="J26" i="8"/>
  <c r="Y26" i="9"/>
  <c r="P27" i="9"/>
  <c r="R23" i="8" l="1"/>
  <c r="P23" i="8"/>
  <c r="S23" i="8"/>
  <c r="N24" i="8"/>
  <c r="O24" i="8" s="1"/>
  <c r="S24" i="8" s="1"/>
  <c r="T26" i="8"/>
  <c r="L26" i="8"/>
  <c r="Y23" i="8"/>
  <c r="M25" i="8"/>
  <c r="U25" i="8" s="1"/>
  <c r="Y27" i="9"/>
  <c r="P28" i="9"/>
  <c r="P24" i="8" l="1"/>
  <c r="Y24" i="8" s="1"/>
  <c r="Q24" i="8"/>
  <c r="R24" i="8" s="1"/>
  <c r="M26" i="8"/>
  <c r="U26" i="8" s="1"/>
  <c r="V23" i="8" s="1"/>
  <c r="W23" i="8" s="1"/>
  <c r="N25" i="8"/>
  <c r="O25" i="8" s="1"/>
  <c r="U10" i="8"/>
  <c r="V10" i="8"/>
  <c r="W10" i="8"/>
  <c r="V21" i="8"/>
  <c r="W21" i="8" s="1"/>
  <c r="Y28" i="9"/>
  <c r="P29" i="9"/>
  <c r="P25" i="8" l="1"/>
  <c r="Y25" i="8" s="1"/>
  <c r="V25" i="8"/>
  <c r="W25" i="8" s="1"/>
  <c r="N26" i="8"/>
  <c r="O26" i="8" s="1"/>
  <c r="Q26" i="8" s="1"/>
  <c r="Q25" i="8"/>
  <c r="R25" i="8" s="1"/>
  <c r="S25" i="8"/>
  <c r="Q8" i="8"/>
  <c r="V26" i="8"/>
  <c r="W26" i="8" s="1"/>
  <c r="V20" i="8"/>
  <c r="W20" i="8" s="1"/>
  <c r="V22" i="8"/>
  <c r="W22" i="8" s="1"/>
  <c r="V24" i="8"/>
  <c r="W24" i="8" s="1"/>
  <c r="V19" i="8"/>
  <c r="W19" i="8" s="1"/>
  <c r="Y29" i="9"/>
  <c r="P30" i="9"/>
  <c r="S26" i="8" l="1"/>
  <c r="S40" i="8"/>
  <c r="P26" i="8"/>
  <c r="U11" i="8"/>
  <c r="W11" i="8"/>
  <c r="V11" i="8"/>
  <c r="Y26" i="8"/>
  <c r="P27" i="8"/>
  <c r="R26" i="8"/>
  <c r="R27" i="8" s="1"/>
  <c r="R28" i="8" s="1"/>
  <c r="R29" i="8" s="1"/>
  <c r="R30" i="8" s="1"/>
  <c r="R31" i="8" s="1"/>
  <c r="R32" i="8" s="1"/>
  <c r="R33" i="8" s="1"/>
  <c r="R34" i="8" s="1"/>
  <c r="R35" i="8" s="1"/>
  <c r="R36" i="8" s="1"/>
  <c r="R37" i="8" s="1"/>
  <c r="R38" i="8" s="1"/>
  <c r="Q9" i="8" s="1"/>
  <c r="P31" i="9"/>
  <c r="Y30" i="9"/>
  <c r="Y27" i="8" l="1"/>
  <c r="P28" i="8"/>
  <c r="P32" i="9"/>
  <c r="Y31" i="9"/>
  <c r="P29" i="8" l="1"/>
  <c r="Y28" i="8"/>
  <c r="Y32" i="9"/>
  <c r="P33" i="9"/>
  <c r="P30" i="8" l="1"/>
  <c r="Y29" i="8"/>
  <c r="P34" i="9"/>
  <c r="Y33" i="9"/>
  <c r="P31" i="8" l="1"/>
  <c r="Y30" i="8"/>
  <c r="P35" i="9"/>
  <c r="Y34" i="9"/>
  <c r="Y31" i="8" l="1"/>
  <c r="P32" i="8"/>
  <c r="Y35" i="9"/>
  <c r="P36" i="9"/>
  <c r="P33" i="8" l="1"/>
  <c r="Y32" i="8"/>
  <c r="Y36" i="9"/>
  <c r="P37" i="9"/>
  <c r="Y33" i="8" l="1"/>
  <c r="P34" i="8"/>
  <c r="Y37" i="9"/>
  <c r="P38" i="9"/>
  <c r="Y38" i="9" s="1"/>
  <c r="Y34" i="8" l="1"/>
  <c r="P35" i="8"/>
  <c r="Y35" i="8" l="1"/>
  <c r="P36" i="8"/>
  <c r="Y36" i="8" l="1"/>
  <c r="P37" i="8"/>
  <c r="P38" i="8" l="1"/>
  <c r="Y38" i="8" s="1"/>
  <c r="Y37" i="8"/>
</calcChain>
</file>

<file path=xl/sharedStrings.xml><?xml version="1.0" encoding="utf-8"?>
<sst xmlns="http://schemas.openxmlformats.org/spreadsheetml/2006/main" count="247" uniqueCount="86">
  <si>
    <t>m3/s</t>
  </si>
  <si>
    <t>m</t>
  </si>
  <si>
    <t>years</t>
  </si>
  <si>
    <t>Capital Costs (CAPEX)</t>
  </si>
  <si>
    <t>Design discharge</t>
  </si>
  <si>
    <t>Head loss (% of Hg)</t>
  </si>
  <si>
    <t>of Qm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</si>
  <si>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</si>
  <si>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</si>
  <si>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</si>
  <si>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</si>
  <si>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</si>
  <si>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</si>
  <si>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</si>
  <si>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</si>
  <si>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</si>
  <si>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</si>
  <si>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</si>
  <si>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</si>
  <si>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Economic Analysis</t>
  </si>
  <si>
    <t>Construction Period:</t>
  </si>
  <si>
    <t>Operating Period:</t>
  </si>
  <si>
    <t>NPV Discount Rate:</t>
  </si>
  <si>
    <t>Economic IRR:</t>
  </si>
  <si>
    <t>Economic NPV:</t>
  </si>
  <si>
    <t>mUSD</t>
  </si>
  <si>
    <t>Payback period:</t>
  </si>
  <si>
    <t>B/C ratio:</t>
  </si>
  <si>
    <t>-</t>
  </si>
  <si>
    <t>Year</t>
  </si>
  <si>
    <t>O&amp;M Costs (OPEX)</t>
  </si>
  <si>
    <t>Total Costs</t>
  </si>
  <si>
    <t>Revenues</t>
  </si>
  <si>
    <t>Cash Flow (CF)</t>
  </si>
  <si>
    <t>CF Cumulated</t>
  </si>
  <si>
    <t>CF Discounted</t>
  </si>
  <si>
    <t>CF Discounted Cumulated</t>
  </si>
  <si>
    <t>Cash Flow Cumulated</t>
  </si>
  <si>
    <t>[mUSD]</t>
  </si>
  <si>
    <t>Financial Analysis</t>
  </si>
  <si>
    <t>Investors</t>
  </si>
  <si>
    <t>Lenders</t>
  </si>
  <si>
    <t>Depreciation Period:</t>
  </si>
  <si>
    <t>Taxes:</t>
  </si>
  <si>
    <t>Equity:</t>
  </si>
  <si>
    <t>Debt:</t>
  </si>
  <si>
    <t>Interest on Debt:</t>
  </si>
  <si>
    <t>Loan Maturity:</t>
  </si>
  <si>
    <t>FCFE IRR:</t>
  </si>
  <si>
    <t>FCFE NPV:</t>
  </si>
  <si>
    <t>Average</t>
  </si>
  <si>
    <t>Min</t>
  </si>
  <si>
    <t>Max</t>
  </si>
  <si>
    <t>DCR:</t>
  </si>
  <si>
    <t>LLCR:</t>
  </si>
  <si>
    <t>Total O&amp;M Costs</t>
  </si>
  <si>
    <t>Capital Costs</t>
  </si>
  <si>
    <t>New Debt Issued</t>
  </si>
  <si>
    <t>Outstanding Loan (start)</t>
  </si>
  <si>
    <t>Interest on Loan</t>
  </si>
  <si>
    <t>Principal Repayments
(Payoff Loan)</t>
  </si>
  <si>
    <t>Outstanding Loan (end)</t>
  </si>
  <si>
    <t>Depreciation</t>
  </si>
  <si>
    <t>Gross Income</t>
  </si>
  <si>
    <t>Taxes &amp; Royalties</t>
  </si>
  <si>
    <t>Net Income</t>
  </si>
  <si>
    <t>Free Cash Flow to Equity
(FCFE)</t>
  </si>
  <si>
    <t>FCFE Cumulated</t>
  </si>
  <si>
    <t>FCFE Discounted</t>
  </si>
  <si>
    <t>FCFE Discounted cumulated</t>
  </si>
  <si>
    <t>Return on Equity
(ROE)</t>
  </si>
  <si>
    <t>Debt Coverage Ratio
(DCR)</t>
  </si>
  <si>
    <t>CFAFDS</t>
  </si>
  <si>
    <t>NPV(CFAFDS)</t>
  </si>
  <si>
    <t>Loan Life Coverage Ratio 
(LLCR)</t>
  </si>
  <si>
    <t>[%]</t>
  </si>
  <si>
    <t>[-]</t>
  </si>
  <si>
    <t>Sponsors</t>
  </si>
  <si>
    <t>Wet season</t>
  </si>
  <si>
    <t>Irrigation Needs</t>
  </si>
  <si>
    <t>Ecological flow</t>
  </si>
  <si>
    <t>Planned/unplanned outages</t>
  </si>
  <si>
    <t>Inflow</t>
  </si>
  <si>
    <t>Gross head (Hgross) Alternative 1</t>
  </si>
  <si>
    <t>Gross head (Hgross) Alternative 2</t>
  </si>
  <si>
    <t>Dry season (January to July)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</si>
</sst>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"/>
    <numFmt numFmtId="166" formatCode="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/>
    <xf numFmtId="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/>
    <xf numFmtId="164" fontId="7" fillId="0" borderId="0" xfId="2" applyNumberFormat="1" applyFont="1" applyFill="1" applyBorder="1" applyAlignment="1">
      <alignment horizontal="right"/>
    </xf>
    <xf numFmtId="0" fontId="6" fillId="0" borderId="0" xfId="0" applyFont="1"/>
    <xf numFmtId="0" fontId="5" fillId="0" borderId="5" xfId="0" applyFont="1" applyBorder="1"/>
    <xf numFmtId="0" fontId="6" fillId="0" borderId="6" xfId="0" applyFont="1" applyBorder="1"/>
    <xf numFmtId="0" fontId="6" fillId="0" borderId="7" xfId="0" applyFont="1" applyBorder="1"/>
    <xf numFmtId="2" fontId="5" fillId="0" borderId="7" xfId="0" applyNumberFormat="1" applyFont="1" applyBorder="1" applyAlignment="1">
      <alignment horizontal="right"/>
    </xf>
    <xf numFmtId="0" fontId="8" fillId="0" borderId="10" xfId="0" applyFont="1" applyBorder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11" xfId="0" applyFont="1" applyBorder="1" applyAlignment="1">
      <alignment horizontal="center" textRotation="90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12" xfId="0" applyFont="1" applyBorder="1" applyAlignment="1">
      <alignment horizontal="center" vertical="center"/>
    </xf>
    <xf numFmtId="2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2" fontId="8" fillId="0" borderId="13" xfId="0" applyNumberFormat="1" applyFont="1" applyBorder="1" applyAlignment="1">
      <alignment horizontal="right" vertical="center"/>
    </xf>
    <xf numFmtId="2" fontId="8" fillId="0" borderId="5" xfId="0" applyNumberFormat="1" applyFont="1" applyBorder="1" applyAlignment="1">
      <alignment horizontal="right" vertical="center"/>
    </xf>
    <xf numFmtId="2" fontId="8" fillId="0" borderId="12" xfId="0" applyNumberFormat="1" applyFont="1" applyBorder="1" applyAlignment="1">
      <alignment horizontal="right" vertical="center"/>
    </xf>
    <xf numFmtId="165" fontId="8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center" textRotation="90"/>
    </xf>
    <xf numFmtId="2" fontId="8" fillId="0" borderId="6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165" fontId="8" fillId="0" borderId="13" xfId="0" applyNumberFormat="1" applyFont="1" applyBorder="1" applyAlignment="1">
      <alignment horizontal="right" vertical="center"/>
    </xf>
    <xf numFmtId="165" fontId="8" fillId="0" borderId="6" xfId="0" applyNumberFormat="1" applyFont="1" applyBorder="1" applyAlignment="1">
      <alignment horizontal="right" vertical="center"/>
    </xf>
    <xf numFmtId="165" fontId="8" fillId="0" borderId="8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2" fontId="8" fillId="3" borderId="13" xfId="0" applyNumberFormat="1" applyFont="1" applyFill="1" applyBorder="1" applyAlignment="1">
      <alignment horizontal="right" vertical="center"/>
    </xf>
    <xf numFmtId="2" fontId="8" fillId="3" borderId="0" xfId="0" applyNumberFormat="1" applyFont="1" applyFill="1" applyAlignment="1">
      <alignment horizontal="right" vertical="center"/>
    </xf>
    <xf numFmtId="2" fontId="8" fillId="3" borderId="7" xfId="0" applyNumberFormat="1" applyFont="1" applyFill="1" applyBorder="1" applyAlignment="1">
      <alignment horizontal="right" vertical="center"/>
    </xf>
    <xf numFmtId="2" fontId="8" fillId="2" borderId="12" xfId="0" applyNumberFormat="1" applyFont="1" applyFill="1" applyBorder="1" applyAlignment="1">
      <alignment horizontal="right" vertical="center"/>
    </xf>
    <xf numFmtId="2" fontId="8" fillId="2" borderId="9" xfId="0" applyNumberFormat="1" applyFont="1" applyFill="1" applyBorder="1" applyAlignment="1">
      <alignment horizontal="right" vertical="center"/>
    </xf>
    <xf numFmtId="0" fontId="2" fillId="0" borderId="13" xfId="0" applyFont="1" applyBorder="1"/>
    <xf numFmtId="9" fontId="6" fillId="0" borderId="0" xfId="0" applyNumberFormat="1" applyFont="1"/>
    <xf numFmtId="0" fontId="5" fillId="0" borderId="13" xfId="0" applyFont="1" applyBorder="1" applyAlignment="1">
      <alignment horizontal="lef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13" xfId="0" applyFont="1" applyBorder="1"/>
    <xf numFmtId="0" fontId="5" fillId="0" borderId="0" xfId="0" applyFont="1" applyAlignment="1">
      <alignment horizontal="right"/>
    </xf>
    <xf numFmtId="9" fontId="5" fillId="6" borderId="0" xfId="0" applyNumberFormat="1" applyFont="1" applyFill="1" applyAlignment="1">
      <alignment horizontal="right"/>
    </xf>
    <xf numFmtId="3" fontId="2" fillId="0" borderId="0" xfId="0" applyNumberFormat="1" applyFont="1"/>
    <xf numFmtId="0" fontId="7" fillId="0" borderId="13" xfId="0" applyFont="1" applyBorder="1" applyAlignment="1">
      <alignment horizontal="left"/>
    </xf>
    <xf numFmtId="2" fontId="5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" fontId="6" fillId="0" borderId="13" xfId="0" applyNumberFormat="1" applyFont="1" applyBorder="1"/>
    <xf numFmtId="0" fontId="7" fillId="0" borderId="0" xfId="0" applyFont="1"/>
    <xf numFmtId="0" fontId="6" fillId="0" borderId="13" xfId="0" applyFont="1" applyBorder="1"/>
    <xf numFmtId="2" fontId="6" fillId="0" borderId="0" xfId="0" applyNumberFormat="1" applyFont="1"/>
    <xf numFmtId="0" fontId="7" fillId="0" borderId="0" xfId="0" quotePrefix="1" applyFont="1"/>
    <xf numFmtId="0" fontId="6" fillId="0" borderId="5" xfId="0" applyFont="1" applyBorder="1"/>
    <xf numFmtId="0" fontId="8" fillId="0" borderId="7" xfId="0" applyFont="1" applyBorder="1"/>
    <xf numFmtId="165" fontId="6" fillId="0" borderId="0" xfId="0" applyNumberFormat="1" applyFont="1"/>
    <xf numFmtId="3" fontId="7" fillId="0" borderId="0" xfId="0" applyNumberFormat="1" applyFont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4" xfId="0" applyFont="1" applyBorder="1"/>
    <xf numFmtId="0" fontId="6" fillId="5" borderId="13" xfId="0" applyFont="1" applyFill="1" applyBorder="1"/>
    <xf numFmtId="0" fontId="5" fillId="5" borderId="5" xfId="0" applyFont="1" applyFill="1" applyBorder="1"/>
    <xf numFmtId="0" fontId="5" fillId="7" borderId="13" xfId="0" applyFont="1" applyFill="1" applyBorder="1" applyAlignment="1">
      <alignment horizontal="left"/>
    </xf>
    <xf numFmtId="0" fontId="5" fillId="8" borderId="13" xfId="0" applyFont="1" applyFill="1" applyBorder="1" applyAlignment="1">
      <alignment horizontal="left"/>
    </xf>
    <xf numFmtId="2" fontId="5" fillId="8" borderId="5" xfId="0" applyNumberFormat="1" applyFont="1" applyFill="1" applyBorder="1" applyAlignment="1">
      <alignment horizontal="left"/>
    </xf>
    <xf numFmtId="0" fontId="5" fillId="7" borderId="13" xfId="0" applyFont="1" applyFill="1" applyBorder="1" applyAlignment="1">
      <alignment vertical="center"/>
    </xf>
    <xf numFmtId="2" fontId="5" fillId="0" borderId="5" xfId="0" applyNumberFormat="1" applyFont="1" applyBorder="1"/>
    <xf numFmtId="0" fontId="5" fillId="8" borderId="5" xfId="0" applyFont="1" applyFill="1" applyBorder="1"/>
    <xf numFmtId="10" fontId="7" fillId="0" borderId="5" xfId="2" applyNumberFormat="1" applyFont="1" applyFill="1" applyBorder="1" applyAlignment="1">
      <alignment horizontal="center"/>
    </xf>
    <xf numFmtId="0" fontId="5" fillId="8" borderId="5" xfId="0" applyFont="1" applyFill="1" applyBorder="1" applyAlignment="1">
      <alignment horizontal="left"/>
    </xf>
    <xf numFmtId="0" fontId="7" fillId="7" borderId="13" xfId="0" applyFont="1" applyFill="1" applyBorder="1" applyAlignment="1">
      <alignment horizontal="left"/>
    </xf>
    <xf numFmtId="164" fontId="7" fillId="9" borderId="0" xfId="2" applyNumberFormat="1" applyFont="1" applyFill="1" applyBorder="1" applyAlignment="1">
      <alignment horizontal="right"/>
    </xf>
    <xf numFmtId="0" fontId="5" fillId="8" borderId="13" xfId="0" applyFont="1" applyFill="1" applyBorder="1"/>
    <xf numFmtId="0" fontId="5" fillId="8" borderId="5" xfId="0" applyFont="1" applyFill="1" applyBorder="1" applyAlignment="1">
      <alignment horizontal="center"/>
    </xf>
    <xf numFmtId="0" fontId="6" fillId="8" borderId="13" xfId="0" applyFont="1" applyFill="1" applyBorder="1"/>
    <xf numFmtId="2" fontId="6" fillId="3" borderId="5" xfId="0" applyNumberFormat="1" applyFont="1" applyFill="1" applyBorder="1"/>
    <xf numFmtId="9" fontId="5" fillId="0" borderId="0" xfId="0" applyNumberFormat="1" applyFont="1"/>
    <xf numFmtId="9" fontId="5" fillId="0" borderId="0" xfId="2" applyFont="1" applyFill="1" applyBorder="1"/>
    <xf numFmtId="0" fontId="8" fillId="0" borderId="1" xfId="0" applyFont="1" applyBorder="1" applyAlignment="1">
      <alignment horizontal="center" textRotation="90"/>
    </xf>
    <xf numFmtId="0" fontId="8" fillId="9" borderId="10" xfId="0" applyFont="1" applyFill="1" applyBorder="1" applyAlignment="1">
      <alignment horizontal="center" textRotation="90" wrapText="1"/>
    </xf>
    <xf numFmtId="0" fontId="8" fillId="7" borderId="10" xfId="0" applyFont="1" applyFill="1" applyBorder="1" applyAlignment="1">
      <alignment horizontal="center" textRotation="90"/>
    </xf>
    <xf numFmtId="0" fontId="8" fillId="8" borderId="10" xfId="0" applyFont="1" applyFill="1" applyBorder="1" applyAlignment="1">
      <alignment horizontal="center" textRotation="90" wrapText="1"/>
    </xf>
    <xf numFmtId="0" fontId="8" fillId="7" borderId="11" xfId="0" applyFont="1" applyFill="1" applyBorder="1" applyAlignment="1">
      <alignment horizontal="center" textRotation="90"/>
    </xf>
    <xf numFmtId="0" fontId="8" fillId="0" borderId="15" xfId="0" applyFont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2" fontId="8" fillId="0" borderId="15" xfId="0" applyNumberFormat="1" applyFont="1" applyBorder="1" applyAlignment="1">
      <alignment horizontal="right" vertical="center"/>
    </xf>
    <xf numFmtId="2" fontId="8" fillId="0" borderId="14" xfId="0" applyNumberFormat="1" applyFont="1" applyBorder="1" applyAlignment="1">
      <alignment horizontal="right" vertical="center"/>
    </xf>
    <xf numFmtId="2" fontId="8" fillId="0" borderId="3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2" fontId="8" fillId="0" borderId="5" xfId="0" applyNumberFormat="1" applyFont="1" applyBorder="1" applyAlignment="1">
      <alignment horizontal="right" vertical="center" textRotation="90"/>
    </xf>
    <xf numFmtId="2" fontId="8" fillId="0" borderId="0" xfId="0" applyNumberFormat="1" applyFont="1" applyAlignment="1">
      <alignment vertical="center"/>
    </xf>
    <xf numFmtId="2" fontId="8" fillId="0" borderId="13" xfId="0" applyNumberFormat="1" applyFont="1" applyBorder="1" applyAlignment="1">
      <alignment vertical="center"/>
    </xf>
    <xf numFmtId="0" fontId="8" fillId="0" borderId="5" xfId="0" applyFont="1" applyBorder="1"/>
    <xf numFmtId="0" fontId="8" fillId="0" borderId="12" xfId="0" applyFont="1" applyBorder="1" applyAlignment="1">
      <alignment horizontal="center"/>
    </xf>
    <xf numFmtId="2" fontId="8" fillId="5" borderId="12" xfId="0" applyNumberFormat="1" applyFont="1" applyFill="1" applyBorder="1" applyAlignment="1">
      <alignment horizontal="right" vertical="center"/>
    </xf>
    <xf numFmtId="9" fontId="8" fillId="0" borderId="5" xfId="2" applyFont="1" applyFill="1" applyBorder="1" applyAlignment="1">
      <alignment horizontal="right" vertical="center"/>
    </xf>
    <xf numFmtId="2" fontId="8" fillId="8" borderId="13" xfId="0" applyNumberFormat="1" applyFont="1" applyFill="1" applyBorder="1" applyAlignment="1">
      <alignment horizontal="right" vertical="center"/>
    </xf>
    <xf numFmtId="2" fontId="8" fillId="8" borderId="5" xfId="0" applyNumberFormat="1" applyFont="1" applyFill="1" applyBorder="1" applyAlignment="1">
      <alignment horizontal="right" vertical="center"/>
    </xf>
    <xf numFmtId="0" fontId="8" fillId="0" borderId="9" xfId="0" applyFont="1" applyBorder="1" applyAlignment="1">
      <alignment horizontal="center"/>
    </xf>
    <xf numFmtId="2" fontId="8" fillId="0" borderId="7" xfId="0" applyNumberFormat="1" applyFont="1" applyBorder="1" applyAlignment="1">
      <alignment horizontal="right" vertical="center"/>
    </xf>
    <xf numFmtId="9" fontId="8" fillId="0" borderId="8" xfId="2" applyFont="1" applyFill="1" applyBorder="1" applyAlignment="1">
      <alignment horizontal="right" vertical="center"/>
    </xf>
    <xf numFmtId="2" fontId="8" fillId="0" borderId="6" xfId="0" applyNumberFormat="1" applyFont="1" applyBorder="1" applyAlignment="1">
      <alignment vertical="center"/>
    </xf>
    <xf numFmtId="0" fontId="8" fillId="0" borderId="8" xfId="0" applyFont="1" applyBorder="1"/>
    <xf numFmtId="0" fontId="8" fillId="0" borderId="0" xfId="0" applyFont="1" applyAlignment="1">
      <alignment horizontal="right" vertical="center" textRotation="90"/>
    </xf>
    <xf numFmtId="2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textRotation="90"/>
    </xf>
    <xf numFmtId="165" fontId="11" fillId="0" borderId="0" xfId="0" applyNumberFormat="1" applyFont="1" applyAlignment="1">
      <alignment horizontal="center" vertical="center"/>
    </xf>
    <xf numFmtId="10" fontId="9" fillId="0" borderId="0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textRotation="90"/>
    </xf>
    <xf numFmtId="0" fontId="2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0" fontId="12" fillId="0" borderId="0" xfId="0" applyNumberFormat="1" applyFont="1" applyAlignment="1">
      <alignment vertical="center"/>
    </xf>
    <xf numFmtId="2" fontId="7" fillId="0" borderId="0" xfId="1" applyNumberFormat="1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9" fontId="7" fillId="0" borderId="0" xfId="2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right" vertical="center"/>
    </xf>
    <xf numFmtId="9" fontId="2" fillId="0" borderId="0" xfId="0" applyNumberFormat="1" applyFont="1" applyAlignment="1">
      <alignment horizontal="center"/>
    </xf>
    <xf numFmtId="0" fontId="5" fillId="5" borderId="0" xfId="0" applyFont="1" applyFill="1"/>
    <xf numFmtId="0" fontId="5" fillId="7" borderId="0" xfId="0" applyFont="1" applyFill="1"/>
    <xf numFmtId="2" fontId="5" fillId="7" borderId="0" xfId="0" applyNumberFormat="1" applyFont="1" applyFill="1" applyAlignment="1">
      <alignment horizontal="left"/>
    </xf>
    <xf numFmtId="0" fontId="5" fillId="8" borderId="0" xfId="0" applyFont="1" applyFill="1"/>
    <xf numFmtId="9" fontId="5" fillId="8" borderId="0" xfId="0" applyNumberFormat="1" applyFont="1" applyFill="1" applyAlignment="1">
      <alignment horizontal="right"/>
    </xf>
    <xf numFmtId="0" fontId="5" fillId="7" borderId="0" xfId="0" applyFont="1" applyFill="1" applyAlignment="1">
      <alignment vertical="center"/>
    </xf>
    <xf numFmtId="1" fontId="5" fillId="7" borderId="0" xfId="0" applyNumberFormat="1" applyFont="1" applyFill="1" applyAlignment="1">
      <alignment vertical="center"/>
    </xf>
    <xf numFmtId="0" fontId="5" fillId="7" borderId="0" xfId="0" applyFont="1" applyFill="1" applyAlignment="1">
      <alignment horizontal="left" vertical="center"/>
    </xf>
    <xf numFmtId="164" fontId="5" fillId="6" borderId="0" xfId="0" applyNumberFormat="1" applyFont="1" applyFill="1" applyAlignment="1">
      <alignment horizontal="right"/>
    </xf>
    <xf numFmtId="0" fontId="5" fillId="6" borderId="0" xfId="0" applyFont="1" applyFill="1" applyAlignment="1">
      <alignment horizontal="right"/>
    </xf>
    <xf numFmtId="0" fontId="6" fillId="9" borderId="0" xfId="0" applyFont="1" applyFill="1"/>
    <xf numFmtId="0" fontId="5" fillId="8" borderId="0" xfId="0" applyFont="1" applyFill="1" applyAlignment="1">
      <alignment horizontal="center"/>
    </xf>
    <xf numFmtId="164" fontId="5" fillId="0" borderId="0" xfId="0" applyNumberFormat="1" applyFont="1" applyAlignment="1">
      <alignment horizontal="right"/>
    </xf>
    <xf numFmtId="2" fontId="6" fillId="3" borderId="0" xfId="0" applyNumberFormat="1" applyFont="1" applyFill="1"/>
    <xf numFmtId="1" fontId="5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 vertical="center" textRotation="90"/>
    </xf>
    <xf numFmtId="2" fontId="8" fillId="4" borderId="0" xfId="0" applyNumberFormat="1" applyFont="1" applyFill="1" applyAlignment="1">
      <alignment horizontal="right" vertical="center"/>
    </xf>
    <xf numFmtId="2" fontId="8" fillId="5" borderId="9" xfId="0" applyNumberFormat="1" applyFont="1" applyFill="1" applyBorder="1" applyAlignment="1">
      <alignment horizontal="right" vertical="center"/>
    </xf>
    <xf numFmtId="3" fontId="6" fillId="9" borderId="0" xfId="0" applyNumberFormat="1" applyFont="1" applyFill="1" applyAlignment="1">
      <alignment horizontal="right"/>
    </xf>
    <xf numFmtId="4" fontId="6" fillId="9" borderId="0" xfId="0" applyNumberFormat="1" applyFont="1" applyFill="1" applyAlignment="1">
      <alignment horizontal="left"/>
    </xf>
    <xf numFmtId="0" fontId="3" fillId="5" borderId="1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3" fillId="5" borderId="1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6" borderId="0" xfId="0" applyFont="1" applyFill="1"/>
    <xf numFmtId="9" fontId="5" fillId="6" borderId="0" xfId="0" applyNumberFormat="1" applyFont="1" applyFill="1"/>
    <xf numFmtId="164" fontId="5" fillId="6" borderId="0" xfId="2" applyNumberFormat="1" applyFont="1" applyFill="1"/>
    <xf numFmtId="0" fontId="15" fillId="0" borderId="0" xfId="0" applyFont="1"/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2DC60-4516-461D-88F8-DB96B89C177E}">
  <dimension ref="A2:D30"/>
  <sheetViews>
    <sheetView workbookViewId="0">
      <selection activeCell="A11" sqref="A11"/>
    </sheetView>
  </sheetViews>
  <sheetFormatPr defaultColWidth="31" defaultRowHeight="12.75" x14ac:dyDescent="0.2"/>
  <cols>
    <col min="1" max="1" width="31" style="7"/>
    <col min="2" max="2" width="9.140625" style="7" customWidth="1"/>
    <col min="3" max="3" width="7.5703125" style="7" customWidth="1"/>
    <col min="4" max="16384" width="31" style="7"/>
  </cols>
  <sheetData>
    <row r="2" spans="1:3" x14ac:dyDescent="0.2">
      <c r="A2" s="7" t="s">
        <v>4</v>
      </c>
      <c r="B2" s="176">
        <v>100</v>
      </c>
      <c r="C2" s="7" t="s">
        <v>0</v>
      </c>
    </row>
    <row r="4" spans="1:3" x14ac:dyDescent="0.2">
      <c r="A4" s="7" t="s">
        <v>83</v>
      </c>
      <c r="B4" s="176">
        <v>350</v>
      </c>
      <c r="C4" s="7" t="s">
        <v>1</v>
      </c>
    </row>
    <row r="5" spans="1:3" x14ac:dyDescent="0.2">
      <c r="A5" s="7" t="s">
        <v>84</v>
      </c>
      <c r="B5" s="176">
        <v>500</v>
      </c>
      <c r="C5" s="7" t="s">
        <v>1</v>
      </c>
    </row>
    <row r="7" spans="1:3" x14ac:dyDescent="0.2">
      <c r="A7" s="7" t="s">
        <v>5</v>
      </c>
      <c r="B7" s="177">
        <v>0.05</v>
      </c>
      <c r="C7" s="7" t="s">
        <v>1</v>
      </c>
    </row>
    <row r="9" spans="1:3" x14ac:dyDescent="0.2">
      <c r="A9" s="9" t="s">
        <v>79</v>
      </c>
    </row>
    <row r="10" spans="1:3" x14ac:dyDescent="0.2">
      <c r="A10" s="7" t="s">
        <v>85</v>
      </c>
      <c r="B10" s="177">
        <v>0.3</v>
      </c>
      <c r="C10" s="7" t="s">
        <v>6</v>
      </c>
    </row>
    <row r="11" spans="1:3" x14ac:dyDescent="0.2">
      <c r="A11" s="7" t="s">
        <v>78</v>
      </c>
      <c r="B11" s="177">
        <v>0.1</v>
      </c>
      <c r="C11" s="7" t="s">
        <v>6</v>
      </c>
    </row>
    <row r="13" spans="1:3" x14ac:dyDescent="0.2">
      <c r="A13" s="9" t="s">
        <v>80</v>
      </c>
      <c r="B13" s="177">
        <v>0.1</v>
      </c>
      <c r="C13" s="7" t="s">
        <v>6</v>
      </c>
    </row>
    <row r="15" spans="1:3" x14ac:dyDescent="0.2">
      <c r="A15" s="9" t="s">
        <v>81</v>
      </c>
      <c r="B15" s="178">
        <v>0.05</v>
      </c>
    </row>
    <row r="17" spans="1:4" x14ac:dyDescent="0.2">
      <c r="A17" s="9" t="s">
        <v>82</v>
      </c>
    </row>
    <row r="19" spans="1:4" x14ac:dyDescent="0.2">
      <c r="A19" s="179" t="s">
        <v>7</v>
      </c>
      <c r="B19" s="155">
        <v>75</v>
      </c>
      <c r="C19" s="7" t="s">
        <v>0</v>
      </c>
      <c r="D19" s="180"/>
    </row>
    <row r="20" spans="1:4" x14ac:dyDescent="0.2">
      <c r="A20" s="179" t="s">
        <v>8</v>
      </c>
      <c r="B20" s="155">
        <v>55</v>
      </c>
      <c r="C20" s="7" t="s">
        <v>0</v>
      </c>
      <c r="D20" s="180"/>
    </row>
    <row r="21" spans="1:4" x14ac:dyDescent="0.2">
      <c r="A21" s="179" t="s">
        <v>9</v>
      </c>
      <c r="B21" s="155">
        <v>52</v>
      </c>
      <c r="C21" s="7" t="s">
        <v>0</v>
      </c>
      <c r="D21" s="180"/>
    </row>
    <row r="22" spans="1:4" x14ac:dyDescent="0.2">
      <c r="A22" s="179" t="s">
        <v>10</v>
      </c>
      <c r="B22" s="155">
        <v>36</v>
      </c>
      <c r="C22" s="7" t="s">
        <v>0</v>
      </c>
      <c r="D22" s="180"/>
    </row>
    <row r="23" spans="1:4" x14ac:dyDescent="0.2">
      <c r="A23" s="179" t="s">
        <v>11</v>
      </c>
      <c r="B23" s="155">
        <v>45</v>
      </c>
      <c r="C23" s="7" t="s">
        <v>0</v>
      </c>
      <c r="D23" s="180"/>
    </row>
    <row r="24" spans="1:4" x14ac:dyDescent="0.2">
      <c r="A24" s="179" t="s">
        <v>12</v>
      </c>
      <c r="B24" s="155">
        <v>75</v>
      </c>
      <c r="C24" s="7" t="s">
        <v>0</v>
      </c>
      <c r="D24" s="180"/>
    </row>
    <row r="25" spans="1:4" x14ac:dyDescent="0.2">
      <c r="A25" s="179" t="s">
        <v>13</v>
      </c>
      <c r="B25" s="155">
        <v>75</v>
      </c>
      <c r="C25" s="7" t="s">
        <v>0</v>
      </c>
      <c r="D25" s="180"/>
    </row>
    <row r="26" spans="1:4" x14ac:dyDescent="0.2">
      <c r="A26" s="7" t="s">
        <v>14</v>
      </c>
      <c r="B26" s="155">
        <v>120</v>
      </c>
      <c r="C26" s="7" t="s">
        <v>0</v>
      </c>
    </row>
    <row r="27" spans="1:4" x14ac:dyDescent="0.2">
      <c r="A27" s="7" t="s">
        <v>15</v>
      </c>
      <c r="B27" s="155">
        <v>143</v>
      </c>
      <c r="C27" s="7" t="s">
        <v>0</v>
      </c>
    </row>
    <row r="28" spans="1:4" x14ac:dyDescent="0.2">
      <c r="A28" s="7" t="s">
        <v>16</v>
      </c>
      <c r="B28" s="155">
        <v>156</v>
      </c>
      <c r="C28" s="7" t="s">
        <v>0</v>
      </c>
    </row>
    <row r="29" spans="1:4" x14ac:dyDescent="0.2">
      <c r="A29" s="7" t="s">
        <v>17</v>
      </c>
      <c r="B29" s="155">
        <v>146</v>
      </c>
      <c r="C29" s="7" t="s">
        <v>0</v>
      </c>
    </row>
    <row r="30" spans="1:4" x14ac:dyDescent="0.2">
      <c r="A30" s="7" t="s">
        <v>18</v>
      </c>
      <c r="B30" s="155">
        <v>100</v>
      </c>
      <c r="C30" s="7" t="s">
        <v>0</v>
      </c>
    </row>
  </sheetData>
  <mergeCells count="1">
    <mergeCell ref="D19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1643-071E-460C-B06B-53A116E5DEF6}">
  <dimension ref="A1:L68"/>
  <sheetViews>
    <sheetView workbookViewId="0">
      <selection activeCell="F15" sqref="F15"/>
    </sheetView>
  </sheetViews>
  <sheetFormatPr defaultColWidth="8.85546875" defaultRowHeight="12.75" outlineLevelCol="1" x14ac:dyDescent="0.2"/>
  <cols>
    <col min="1" max="1" width="7.140625" style="2" customWidth="1"/>
    <col min="2" max="2" width="7.42578125" style="1" customWidth="1" outlineLevel="1"/>
    <col min="3" max="3" width="7.42578125" style="2" customWidth="1"/>
    <col min="4" max="5" width="7.42578125" style="1" customWidth="1" outlineLevel="1"/>
    <col min="6" max="7" width="7.42578125" style="2" customWidth="1"/>
    <col min="8" max="10" width="7.42578125" style="1" customWidth="1"/>
    <col min="11" max="12" width="7.42578125" style="2" customWidth="1"/>
    <col min="13" max="13" width="4.5703125" style="2" customWidth="1"/>
    <col min="14" max="19" width="9.42578125" style="2" customWidth="1"/>
    <col min="20" max="242" width="8.85546875" style="2"/>
    <col min="243" max="243" width="7.140625" style="2" customWidth="1"/>
    <col min="244" max="268" width="7.42578125" style="2" customWidth="1"/>
    <col min="269" max="269" width="4.5703125" style="2" customWidth="1"/>
    <col min="270" max="275" width="9.42578125" style="2" customWidth="1"/>
    <col min="276" max="498" width="8.85546875" style="2"/>
    <col min="499" max="499" width="7.140625" style="2" customWidth="1"/>
    <col min="500" max="524" width="7.42578125" style="2" customWidth="1"/>
    <col min="525" max="525" width="4.5703125" style="2" customWidth="1"/>
    <col min="526" max="531" width="9.42578125" style="2" customWidth="1"/>
    <col min="532" max="754" width="8.85546875" style="2"/>
    <col min="755" max="755" width="7.140625" style="2" customWidth="1"/>
    <col min="756" max="780" width="7.42578125" style="2" customWidth="1"/>
    <col min="781" max="781" width="4.5703125" style="2" customWidth="1"/>
    <col min="782" max="787" width="9.42578125" style="2" customWidth="1"/>
    <col min="788" max="1010" width="8.85546875" style="2"/>
    <col min="1011" max="1011" width="7.140625" style="2" customWidth="1"/>
    <col min="1012" max="1036" width="7.42578125" style="2" customWidth="1"/>
    <col min="1037" max="1037" width="4.5703125" style="2" customWidth="1"/>
    <col min="1038" max="1043" width="9.42578125" style="2" customWidth="1"/>
    <col min="1044" max="1266" width="8.85546875" style="2"/>
    <col min="1267" max="1267" width="7.140625" style="2" customWidth="1"/>
    <col min="1268" max="1292" width="7.42578125" style="2" customWidth="1"/>
    <col min="1293" max="1293" width="4.5703125" style="2" customWidth="1"/>
    <col min="1294" max="1299" width="9.42578125" style="2" customWidth="1"/>
    <col min="1300" max="1522" width="8.85546875" style="2"/>
    <col min="1523" max="1523" width="7.140625" style="2" customWidth="1"/>
    <col min="1524" max="1548" width="7.42578125" style="2" customWidth="1"/>
    <col min="1549" max="1549" width="4.5703125" style="2" customWidth="1"/>
    <col min="1550" max="1555" width="9.42578125" style="2" customWidth="1"/>
    <col min="1556" max="1778" width="8.85546875" style="2"/>
    <col min="1779" max="1779" width="7.140625" style="2" customWidth="1"/>
    <col min="1780" max="1804" width="7.42578125" style="2" customWidth="1"/>
    <col min="1805" max="1805" width="4.5703125" style="2" customWidth="1"/>
    <col min="1806" max="1811" width="9.42578125" style="2" customWidth="1"/>
    <col min="1812" max="2034" width="8.85546875" style="2"/>
    <col min="2035" max="2035" width="7.140625" style="2" customWidth="1"/>
    <col min="2036" max="2060" width="7.42578125" style="2" customWidth="1"/>
    <col min="2061" max="2061" width="4.5703125" style="2" customWidth="1"/>
    <col min="2062" max="2067" width="9.42578125" style="2" customWidth="1"/>
    <col min="2068" max="2290" width="8.85546875" style="2"/>
    <col min="2291" max="2291" width="7.140625" style="2" customWidth="1"/>
    <col min="2292" max="2316" width="7.42578125" style="2" customWidth="1"/>
    <col min="2317" max="2317" width="4.5703125" style="2" customWidth="1"/>
    <col min="2318" max="2323" width="9.42578125" style="2" customWidth="1"/>
    <col min="2324" max="2546" width="8.85546875" style="2"/>
    <col min="2547" max="2547" width="7.140625" style="2" customWidth="1"/>
    <col min="2548" max="2572" width="7.42578125" style="2" customWidth="1"/>
    <col min="2573" max="2573" width="4.5703125" style="2" customWidth="1"/>
    <col min="2574" max="2579" width="9.42578125" style="2" customWidth="1"/>
    <col min="2580" max="2802" width="8.85546875" style="2"/>
    <col min="2803" max="2803" width="7.140625" style="2" customWidth="1"/>
    <col min="2804" max="2828" width="7.42578125" style="2" customWidth="1"/>
    <col min="2829" max="2829" width="4.5703125" style="2" customWidth="1"/>
    <col min="2830" max="2835" width="9.42578125" style="2" customWidth="1"/>
    <col min="2836" max="3058" width="8.85546875" style="2"/>
    <col min="3059" max="3059" width="7.140625" style="2" customWidth="1"/>
    <col min="3060" max="3084" width="7.42578125" style="2" customWidth="1"/>
    <col min="3085" max="3085" width="4.5703125" style="2" customWidth="1"/>
    <col min="3086" max="3091" width="9.42578125" style="2" customWidth="1"/>
    <col min="3092" max="3314" width="8.85546875" style="2"/>
    <col min="3315" max="3315" width="7.140625" style="2" customWidth="1"/>
    <col min="3316" max="3340" width="7.42578125" style="2" customWidth="1"/>
    <col min="3341" max="3341" width="4.5703125" style="2" customWidth="1"/>
    <col min="3342" max="3347" width="9.42578125" style="2" customWidth="1"/>
    <col min="3348" max="3570" width="8.85546875" style="2"/>
    <col min="3571" max="3571" width="7.140625" style="2" customWidth="1"/>
    <col min="3572" max="3596" width="7.42578125" style="2" customWidth="1"/>
    <col min="3597" max="3597" width="4.5703125" style="2" customWidth="1"/>
    <col min="3598" max="3603" width="9.42578125" style="2" customWidth="1"/>
    <col min="3604" max="3826" width="8.85546875" style="2"/>
    <col min="3827" max="3827" width="7.140625" style="2" customWidth="1"/>
    <col min="3828" max="3852" width="7.42578125" style="2" customWidth="1"/>
    <col min="3853" max="3853" width="4.5703125" style="2" customWidth="1"/>
    <col min="3854" max="3859" width="9.42578125" style="2" customWidth="1"/>
    <col min="3860" max="4082" width="8.85546875" style="2"/>
    <col min="4083" max="4083" width="7.140625" style="2" customWidth="1"/>
    <col min="4084" max="4108" width="7.42578125" style="2" customWidth="1"/>
    <col min="4109" max="4109" width="4.5703125" style="2" customWidth="1"/>
    <col min="4110" max="4115" width="9.42578125" style="2" customWidth="1"/>
    <col min="4116" max="4338" width="8.85546875" style="2"/>
    <col min="4339" max="4339" width="7.140625" style="2" customWidth="1"/>
    <col min="4340" max="4364" width="7.42578125" style="2" customWidth="1"/>
    <col min="4365" max="4365" width="4.5703125" style="2" customWidth="1"/>
    <col min="4366" max="4371" width="9.42578125" style="2" customWidth="1"/>
    <col min="4372" max="4594" width="8.85546875" style="2"/>
    <col min="4595" max="4595" width="7.140625" style="2" customWidth="1"/>
    <col min="4596" max="4620" width="7.42578125" style="2" customWidth="1"/>
    <col min="4621" max="4621" width="4.5703125" style="2" customWidth="1"/>
    <col min="4622" max="4627" width="9.42578125" style="2" customWidth="1"/>
    <col min="4628" max="4850" width="8.85546875" style="2"/>
    <col min="4851" max="4851" width="7.140625" style="2" customWidth="1"/>
    <col min="4852" max="4876" width="7.42578125" style="2" customWidth="1"/>
    <col min="4877" max="4877" width="4.5703125" style="2" customWidth="1"/>
    <col min="4878" max="4883" width="9.42578125" style="2" customWidth="1"/>
    <col min="4884" max="5106" width="8.85546875" style="2"/>
    <col min="5107" max="5107" width="7.140625" style="2" customWidth="1"/>
    <col min="5108" max="5132" width="7.42578125" style="2" customWidth="1"/>
    <col min="5133" max="5133" width="4.5703125" style="2" customWidth="1"/>
    <col min="5134" max="5139" width="9.42578125" style="2" customWidth="1"/>
    <col min="5140" max="5362" width="8.85546875" style="2"/>
    <col min="5363" max="5363" width="7.140625" style="2" customWidth="1"/>
    <col min="5364" max="5388" width="7.42578125" style="2" customWidth="1"/>
    <col min="5389" max="5389" width="4.5703125" style="2" customWidth="1"/>
    <col min="5390" max="5395" width="9.42578125" style="2" customWidth="1"/>
    <col min="5396" max="5618" width="8.85546875" style="2"/>
    <col min="5619" max="5619" width="7.140625" style="2" customWidth="1"/>
    <col min="5620" max="5644" width="7.42578125" style="2" customWidth="1"/>
    <col min="5645" max="5645" width="4.5703125" style="2" customWidth="1"/>
    <col min="5646" max="5651" width="9.42578125" style="2" customWidth="1"/>
    <col min="5652" max="5874" width="8.85546875" style="2"/>
    <col min="5875" max="5875" width="7.140625" style="2" customWidth="1"/>
    <col min="5876" max="5900" width="7.42578125" style="2" customWidth="1"/>
    <col min="5901" max="5901" width="4.5703125" style="2" customWidth="1"/>
    <col min="5902" max="5907" width="9.42578125" style="2" customWidth="1"/>
    <col min="5908" max="6130" width="8.85546875" style="2"/>
    <col min="6131" max="6131" width="7.140625" style="2" customWidth="1"/>
    <col min="6132" max="6156" width="7.42578125" style="2" customWidth="1"/>
    <col min="6157" max="6157" width="4.5703125" style="2" customWidth="1"/>
    <col min="6158" max="6163" width="9.42578125" style="2" customWidth="1"/>
    <col min="6164" max="6386" width="8.85546875" style="2"/>
    <col min="6387" max="6387" width="7.140625" style="2" customWidth="1"/>
    <col min="6388" max="6412" width="7.42578125" style="2" customWidth="1"/>
    <col min="6413" max="6413" width="4.5703125" style="2" customWidth="1"/>
    <col min="6414" max="6419" width="9.42578125" style="2" customWidth="1"/>
    <col min="6420" max="6642" width="8.85546875" style="2"/>
    <col min="6643" max="6643" width="7.140625" style="2" customWidth="1"/>
    <col min="6644" max="6668" width="7.42578125" style="2" customWidth="1"/>
    <col min="6669" max="6669" width="4.5703125" style="2" customWidth="1"/>
    <col min="6670" max="6675" width="9.42578125" style="2" customWidth="1"/>
    <col min="6676" max="6898" width="8.85546875" style="2"/>
    <col min="6899" max="6899" width="7.140625" style="2" customWidth="1"/>
    <col min="6900" max="6924" width="7.42578125" style="2" customWidth="1"/>
    <col min="6925" max="6925" width="4.5703125" style="2" customWidth="1"/>
    <col min="6926" max="6931" width="9.42578125" style="2" customWidth="1"/>
    <col min="6932" max="7154" width="8.85546875" style="2"/>
    <col min="7155" max="7155" width="7.140625" style="2" customWidth="1"/>
    <col min="7156" max="7180" width="7.42578125" style="2" customWidth="1"/>
    <col min="7181" max="7181" width="4.5703125" style="2" customWidth="1"/>
    <col min="7182" max="7187" width="9.42578125" style="2" customWidth="1"/>
    <col min="7188" max="7410" width="8.85546875" style="2"/>
    <col min="7411" max="7411" width="7.140625" style="2" customWidth="1"/>
    <col min="7412" max="7436" width="7.42578125" style="2" customWidth="1"/>
    <col min="7437" max="7437" width="4.5703125" style="2" customWidth="1"/>
    <col min="7438" max="7443" width="9.42578125" style="2" customWidth="1"/>
    <col min="7444" max="7666" width="8.85546875" style="2"/>
    <col min="7667" max="7667" width="7.140625" style="2" customWidth="1"/>
    <col min="7668" max="7692" width="7.42578125" style="2" customWidth="1"/>
    <col min="7693" max="7693" width="4.5703125" style="2" customWidth="1"/>
    <col min="7694" max="7699" width="9.42578125" style="2" customWidth="1"/>
    <col min="7700" max="7922" width="8.85546875" style="2"/>
    <col min="7923" max="7923" width="7.140625" style="2" customWidth="1"/>
    <col min="7924" max="7948" width="7.42578125" style="2" customWidth="1"/>
    <col min="7949" max="7949" width="4.5703125" style="2" customWidth="1"/>
    <col min="7950" max="7955" width="9.42578125" style="2" customWidth="1"/>
    <col min="7956" max="8178" width="8.85546875" style="2"/>
    <col min="8179" max="8179" width="7.140625" style="2" customWidth="1"/>
    <col min="8180" max="8204" width="7.42578125" style="2" customWidth="1"/>
    <col min="8205" max="8205" width="4.5703125" style="2" customWidth="1"/>
    <col min="8206" max="8211" width="9.42578125" style="2" customWidth="1"/>
    <col min="8212" max="8434" width="8.85546875" style="2"/>
    <col min="8435" max="8435" width="7.140625" style="2" customWidth="1"/>
    <col min="8436" max="8460" width="7.42578125" style="2" customWidth="1"/>
    <col min="8461" max="8461" width="4.5703125" style="2" customWidth="1"/>
    <col min="8462" max="8467" width="9.42578125" style="2" customWidth="1"/>
    <col min="8468" max="8690" width="8.85546875" style="2"/>
    <col min="8691" max="8691" width="7.140625" style="2" customWidth="1"/>
    <col min="8692" max="8716" width="7.42578125" style="2" customWidth="1"/>
    <col min="8717" max="8717" width="4.5703125" style="2" customWidth="1"/>
    <col min="8718" max="8723" width="9.42578125" style="2" customWidth="1"/>
    <col min="8724" max="8946" width="8.85546875" style="2"/>
    <col min="8947" max="8947" width="7.140625" style="2" customWidth="1"/>
    <col min="8948" max="8972" width="7.42578125" style="2" customWidth="1"/>
    <col min="8973" max="8973" width="4.5703125" style="2" customWidth="1"/>
    <col min="8974" max="8979" width="9.42578125" style="2" customWidth="1"/>
    <col min="8980" max="9202" width="8.85546875" style="2"/>
    <col min="9203" max="9203" width="7.140625" style="2" customWidth="1"/>
    <col min="9204" max="9228" width="7.42578125" style="2" customWidth="1"/>
    <col min="9229" max="9229" width="4.5703125" style="2" customWidth="1"/>
    <col min="9230" max="9235" width="9.42578125" style="2" customWidth="1"/>
    <col min="9236" max="9458" width="8.85546875" style="2"/>
    <col min="9459" max="9459" width="7.140625" style="2" customWidth="1"/>
    <col min="9460" max="9484" width="7.42578125" style="2" customWidth="1"/>
    <col min="9485" max="9485" width="4.5703125" style="2" customWidth="1"/>
    <col min="9486" max="9491" width="9.42578125" style="2" customWidth="1"/>
    <col min="9492" max="9714" width="8.85546875" style="2"/>
    <col min="9715" max="9715" width="7.140625" style="2" customWidth="1"/>
    <col min="9716" max="9740" width="7.42578125" style="2" customWidth="1"/>
    <col min="9741" max="9741" width="4.5703125" style="2" customWidth="1"/>
    <col min="9742" max="9747" width="9.42578125" style="2" customWidth="1"/>
    <col min="9748" max="9970" width="8.85546875" style="2"/>
    <col min="9971" max="9971" width="7.140625" style="2" customWidth="1"/>
    <col min="9972" max="9996" width="7.42578125" style="2" customWidth="1"/>
    <col min="9997" max="9997" width="4.5703125" style="2" customWidth="1"/>
    <col min="9998" max="10003" width="9.42578125" style="2" customWidth="1"/>
    <col min="10004" max="10226" width="8.85546875" style="2"/>
    <col min="10227" max="10227" width="7.140625" style="2" customWidth="1"/>
    <col min="10228" max="10252" width="7.42578125" style="2" customWidth="1"/>
    <col min="10253" max="10253" width="4.5703125" style="2" customWidth="1"/>
    <col min="10254" max="10259" width="9.42578125" style="2" customWidth="1"/>
    <col min="10260" max="10482" width="8.85546875" style="2"/>
    <col min="10483" max="10483" width="7.140625" style="2" customWidth="1"/>
    <col min="10484" max="10508" width="7.42578125" style="2" customWidth="1"/>
    <col min="10509" max="10509" width="4.5703125" style="2" customWidth="1"/>
    <col min="10510" max="10515" width="9.42578125" style="2" customWidth="1"/>
    <col min="10516" max="10738" width="8.85546875" style="2"/>
    <col min="10739" max="10739" width="7.140625" style="2" customWidth="1"/>
    <col min="10740" max="10764" width="7.42578125" style="2" customWidth="1"/>
    <col min="10765" max="10765" width="4.5703125" style="2" customWidth="1"/>
    <col min="10766" max="10771" width="9.42578125" style="2" customWidth="1"/>
    <col min="10772" max="10994" width="8.85546875" style="2"/>
    <col min="10995" max="10995" width="7.140625" style="2" customWidth="1"/>
    <col min="10996" max="11020" width="7.42578125" style="2" customWidth="1"/>
    <col min="11021" max="11021" width="4.5703125" style="2" customWidth="1"/>
    <col min="11022" max="11027" width="9.42578125" style="2" customWidth="1"/>
    <col min="11028" max="11250" width="8.85546875" style="2"/>
    <col min="11251" max="11251" width="7.140625" style="2" customWidth="1"/>
    <col min="11252" max="11276" width="7.42578125" style="2" customWidth="1"/>
    <col min="11277" max="11277" width="4.5703125" style="2" customWidth="1"/>
    <col min="11278" max="11283" width="9.42578125" style="2" customWidth="1"/>
    <col min="11284" max="11506" width="8.85546875" style="2"/>
    <col min="11507" max="11507" width="7.140625" style="2" customWidth="1"/>
    <col min="11508" max="11532" width="7.42578125" style="2" customWidth="1"/>
    <col min="11533" max="11533" width="4.5703125" style="2" customWidth="1"/>
    <col min="11534" max="11539" width="9.42578125" style="2" customWidth="1"/>
    <col min="11540" max="11762" width="8.85546875" style="2"/>
    <col min="11763" max="11763" width="7.140625" style="2" customWidth="1"/>
    <col min="11764" max="11788" width="7.42578125" style="2" customWidth="1"/>
    <col min="11789" max="11789" width="4.5703125" style="2" customWidth="1"/>
    <col min="11790" max="11795" width="9.42578125" style="2" customWidth="1"/>
    <col min="11796" max="12018" width="8.85546875" style="2"/>
    <col min="12019" max="12019" width="7.140625" style="2" customWidth="1"/>
    <col min="12020" max="12044" width="7.42578125" style="2" customWidth="1"/>
    <col min="12045" max="12045" width="4.5703125" style="2" customWidth="1"/>
    <col min="12046" max="12051" width="9.42578125" style="2" customWidth="1"/>
    <col min="12052" max="12274" width="8.85546875" style="2"/>
    <col min="12275" max="12275" width="7.140625" style="2" customWidth="1"/>
    <col min="12276" max="12300" width="7.42578125" style="2" customWidth="1"/>
    <col min="12301" max="12301" width="4.5703125" style="2" customWidth="1"/>
    <col min="12302" max="12307" width="9.42578125" style="2" customWidth="1"/>
    <col min="12308" max="12530" width="8.85546875" style="2"/>
    <col min="12531" max="12531" width="7.140625" style="2" customWidth="1"/>
    <col min="12532" max="12556" width="7.42578125" style="2" customWidth="1"/>
    <col min="12557" max="12557" width="4.5703125" style="2" customWidth="1"/>
    <col min="12558" max="12563" width="9.42578125" style="2" customWidth="1"/>
    <col min="12564" max="12786" width="8.85546875" style="2"/>
    <col min="12787" max="12787" width="7.140625" style="2" customWidth="1"/>
    <col min="12788" max="12812" width="7.42578125" style="2" customWidth="1"/>
    <col min="12813" max="12813" width="4.5703125" style="2" customWidth="1"/>
    <col min="12814" max="12819" width="9.42578125" style="2" customWidth="1"/>
    <col min="12820" max="13042" width="8.85546875" style="2"/>
    <col min="13043" max="13043" width="7.140625" style="2" customWidth="1"/>
    <col min="13044" max="13068" width="7.42578125" style="2" customWidth="1"/>
    <col min="13069" max="13069" width="4.5703125" style="2" customWidth="1"/>
    <col min="13070" max="13075" width="9.42578125" style="2" customWidth="1"/>
    <col min="13076" max="13298" width="8.85546875" style="2"/>
    <col min="13299" max="13299" width="7.140625" style="2" customWidth="1"/>
    <col min="13300" max="13324" width="7.42578125" style="2" customWidth="1"/>
    <col min="13325" max="13325" width="4.5703125" style="2" customWidth="1"/>
    <col min="13326" max="13331" width="9.42578125" style="2" customWidth="1"/>
    <col min="13332" max="13554" width="8.85546875" style="2"/>
    <col min="13555" max="13555" width="7.140625" style="2" customWidth="1"/>
    <col min="13556" max="13580" width="7.42578125" style="2" customWidth="1"/>
    <col min="13581" max="13581" width="4.5703125" style="2" customWidth="1"/>
    <col min="13582" max="13587" width="9.42578125" style="2" customWidth="1"/>
    <col min="13588" max="13810" width="8.85546875" style="2"/>
    <col min="13811" max="13811" width="7.140625" style="2" customWidth="1"/>
    <col min="13812" max="13836" width="7.42578125" style="2" customWidth="1"/>
    <col min="13837" max="13837" width="4.5703125" style="2" customWidth="1"/>
    <col min="13838" max="13843" width="9.42578125" style="2" customWidth="1"/>
    <col min="13844" max="14066" width="8.85546875" style="2"/>
    <col min="14067" max="14067" width="7.140625" style="2" customWidth="1"/>
    <col min="14068" max="14092" width="7.42578125" style="2" customWidth="1"/>
    <col min="14093" max="14093" width="4.5703125" style="2" customWidth="1"/>
    <col min="14094" max="14099" width="9.42578125" style="2" customWidth="1"/>
    <col min="14100" max="14322" width="8.85546875" style="2"/>
    <col min="14323" max="14323" width="7.140625" style="2" customWidth="1"/>
    <col min="14324" max="14348" width="7.42578125" style="2" customWidth="1"/>
    <col min="14349" max="14349" width="4.5703125" style="2" customWidth="1"/>
    <col min="14350" max="14355" width="9.42578125" style="2" customWidth="1"/>
    <col min="14356" max="14578" width="8.85546875" style="2"/>
    <col min="14579" max="14579" width="7.140625" style="2" customWidth="1"/>
    <col min="14580" max="14604" width="7.42578125" style="2" customWidth="1"/>
    <col min="14605" max="14605" width="4.5703125" style="2" customWidth="1"/>
    <col min="14606" max="14611" width="9.42578125" style="2" customWidth="1"/>
    <col min="14612" max="14834" width="8.85546875" style="2"/>
    <col min="14835" max="14835" width="7.140625" style="2" customWidth="1"/>
    <col min="14836" max="14860" width="7.42578125" style="2" customWidth="1"/>
    <col min="14861" max="14861" width="4.5703125" style="2" customWidth="1"/>
    <col min="14862" max="14867" width="9.42578125" style="2" customWidth="1"/>
    <col min="14868" max="15090" width="8.85546875" style="2"/>
    <col min="15091" max="15091" width="7.140625" style="2" customWidth="1"/>
    <col min="15092" max="15116" width="7.42578125" style="2" customWidth="1"/>
    <col min="15117" max="15117" width="4.5703125" style="2" customWidth="1"/>
    <col min="15118" max="15123" width="9.42578125" style="2" customWidth="1"/>
    <col min="15124" max="15346" width="8.85546875" style="2"/>
    <col min="15347" max="15347" width="7.140625" style="2" customWidth="1"/>
    <col min="15348" max="15372" width="7.42578125" style="2" customWidth="1"/>
    <col min="15373" max="15373" width="4.5703125" style="2" customWidth="1"/>
    <col min="15374" max="15379" width="9.42578125" style="2" customWidth="1"/>
    <col min="15380" max="15602" width="8.85546875" style="2"/>
    <col min="15603" max="15603" width="7.140625" style="2" customWidth="1"/>
    <col min="15604" max="15628" width="7.42578125" style="2" customWidth="1"/>
    <col min="15629" max="15629" width="4.5703125" style="2" customWidth="1"/>
    <col min="15630" max="15635" width="9.42578125" style="2" customWidth="1"/>
    <col min="15636" max="15858" width="8.85546875" style="2"/>
    <col min="15859" max="15859" width="7.140625" style="2" customWidth="1"/>
    <col min="15860" max="15884" width="7.42578125" style="2" customWidth="1"/>
    <col min="15885" max="15885" width="4.5703125" style="2" customWidth="1"/>
    <col min="15886" max="15891" width="9.42578125" style="2" customWidth="1"/>
    <col min="15892" max="16114" width="8.85546875" style="2"/>
    <col min="16115" max="16115" width="7.140625" style="2" customWidth="1"/>
    <col min="16116" max="16140" width="7.42578125" style="2" customWidth="1"/>
    <col min="16141" max="16141" width="4.5703125" style="2" customWidth="1"/>
    <col min="16142" max="16147" width="9.42578125" style="2" customWidth="1"/>
    <col min="16148" max="16384" width="8.85546875" style="2"/>
  </cols>
  <sheetData>
    <row r="1" spans="1:12" s="138" customFormat="1" ht="24.75" customHeight="1" x14ac:dyDescent="0.25">
      <c r="A1" s="166" t="s">
        <v>19</v>
      </c>
      <c r="B1" s="167"/>
      <c r="C1" s="168"/>
      <c r="D1" s="167"/>
      <c r="E1" s="169"/>
      <c r="F1" s="169"/>
      <c r="G1" s="168"/>
      <c r="H1" s="168"/>
      <c r="I1" s="167"/>
      <c r="J1" s="170"/>
      <c r="K1" s="167"/>
      <c r="L1" s="171"/>
    </row>
    <row r="2" spans="1:12" s="7" customFormat="1" ht="13.5" customHeight="1" x14ac:dyDescent="0.2">
      <c r="A2" s="51"/>
      <c r="D2" s="52"/>
      <c r="E2" s="53"/>
      <c r="L2" s="10"/>
    </row>
    <row r="3" spans="1:12" s="7" customFormat="1" ht="13.5" customHeight="1" x14ac:dyDescent="0.2">
      <c r="A3" s="54" t="s">
        <v>20</v>
      </c>
      <c r="D3" s="7">
        <v>3</v>
      </c>
      <c r="E3" s="53" t="s">
        <v>2</v>
      </c>
      <c r="H3" s="9"/>
      <c r="I3" s="9"/>
      <c r="J3" s="50"/>
      <c r="L3" s="10"/>
    </row>
    <row r="4" spans="1:12" s="7" customFormat="1" ht="13.5" customHeight="1" x14ac:dyDescent="0.2">
      <c r="A4" s="51" t="s">
        <v>21</v>
      </c>
      <c r="D4" s="55">
        <v>20</v>
      </c>
      <c r="E4" s="53" t="s">
        <v>2</v>
      </c>
      <c r="L4" s="10"/>
    </row>
    <row r="5" spans="1:12" s="7" customFormat="1" ht="13.5" customHeight="1" x14ac:dyDescent="0.2">
      <c r="A5" s="54"/>
      <c r="H5" s="9"/>
      <c r="I5" s="9"/>
      <c r="J5" s="50"/>
      <c r="K5" s="2"/>
      <c r="L5" s="10"/>
    </row>
    <row r="6" spans="1:12" s="7" customFormat="1" ht="13.5" customHeight="1" x14ac:dyDescent="0.2">
      <c r="A6" s="51" t="s">
        <v>22</v>
      </c>
      <c r="D6" s="56"/>
      <c r="K6" s="2"/>
      <c r="L6" s="10"/>
    </row>
    <row r="7" spans="1:12" s="7" customFormat="1" ht="13.5" customHeight="1" x14ac:dyDescent="0.2">
      <c r="A7" s="54"/>
      <c r="H7" s="9"/>
      <c r="I7" s="9"/>
      <c r="J7" s="50"/>
      <c r="K7" s="57"/>
      <c r="L7" s="10"/>
    </row>
    <row r="8" spans="1:12" s="7" customFormat="1" ht="13.5" customHeight="1" x14ac:dyDescent="0.2">
      <c r="A8" s="58" t="s">
        <v>23</v>
      </c>
      <c r="D8" s="8" t="e">
        <f>IRR(F15:F38,)</f>
        <v>#NUM!</v>
      </c>
      <c r="E8" s="2"/>
      <c r="F8" s="59"/>
      <c r="K8" s="2"/>
      <c r="L8" s="10"/>
    </row>
    <row r="9" spans="1:12" s="7" customFormat="1" ht="13.5" customHeight="1" x14ac:dyDescent="0.2">
      <c r="A9" s="58" t="s">
        <v>24</v>
      </c>
      <c r="B9" s="9"/>
      <c r="D9" s="69">
        <f>SUM(H15:H38)</f>
        <v>0</v>
      </c>
      <c r="E9" s="60" t="s">
        <v>25</v>
      </c>
      <c r="H9" s="9"/>
      <c r="I9" s="9"/>
      <c r="J9" s="50"/>
      <c r="K9" s="2"/>
      <c r="L9" s="10"/>
    </row>
    <row r="10" spans="1:12" s="7" customFormat="1" ht="13.5" customHeight="1" x14ac:dyDescent="0.2">
      <c r="A10" s="61" t="s">
        <v>26</v>
      </c>
      <c r="B10" s="62"/>
      <c r="D10" s="68">
        <f>VLOOKUP(0,K18:L38,2,TRUE)+1</f>
        <v>21</v>
      </c>
      <c r="E10" s="62" t="s">
        <v>2</v>
      </c>
      <c r="K10" s="2"/>
      <c r="L10" s="10"/>
    </row>
    <row r="11" spans="1:12" s="7" customFormat="1" ht="13.5" customHeight="1" x14ac:dyDescent="0.2">
      <c r="A11" s="63" t="s">
        <v>27</v>
      </c>
      <c r="B11" s="62"/>
      <c r="D11" s="64" t="e">
        <f>SUM(H19:H38)/B18</f>
        <v>#DIV/0!</v>
      </c>
      <c r="E11" s="65" t="s">
        <v>28</v>
      </c>
      <c r="H11" s="9"/>
      <c r="I11" s="9"/>
      <c r="J11" s="50"/>
      <c r="K11" s="2"/>
      <c r="L11" s="10"/>
    </row>
    <row r="12" spans="1:12" s="9" customFormat="1" ht="13.5" customHeight="1" x14ac:dyDescent="0.2">
      <c r="A12" s="11"/>
      <c r="C12" s="7"/>
      <c r="D12" s="7"/>
      <c r="E12" s="7"/>
      <c r="F12" s="7"/>
      <c r="G12" s="7"/>
      <c r="H12" s="39"/>
      <c r="I12" s="12"/>
      <c r="J12" s="13"/>
      <c r="L12" s="66"/>
    </row>
    <row r="13" spans="1:12" s="15" customFormat="1" ht="121.7" customHeight="1" x14ac:dyDescent="0.25">
      <c r="A13" s="14" t="s">
        <v>29</v>
      </c>
      <c r="B13" s="16" t="s">
        <v>3</v>
      </c>
      <c r="C13" s="35" t="s">
        <v>30</v>
      </c>
      <c r="D13" s="36" t="s">
        <v>31</v>
      </c>
      <c r="E13" s="14" t="s">
        <v>32</v>
      </c>
      <c r="F13" s="16" t="s">
        <v>33</v>
      </c>
      <c r="G13" s="36" t="s">
        <v>34</v>
      </c>
      <c r="H13" s="16" t="s">
        <v>35</v>
      </c>
      <c r="I13" s="36" t="s">
        <v>36</v>
      </c>
      <c r="K13" s="16" t="s">
        <v>37</v>
      </c>
      <c r="L13" s="14" t="s">
        <v>29</v>
      </c>
    </row>
    <row r="14" spans="1:12" s="22" customFormat="1" ht="14.1" customHeight="1" x14ac:dyDescent="0.2">
      <c r="A14" s="17"/>
      <c r="B14" s="19" t="s">
        <v>38</v>
      </c>
      <c r="C14" s="18" t="s">
        <v>38</v>
      </c>
      <c r="D14" s="20" t="s">
        <v>38</v>
      </c>
      <c r="E14" s="17" t="s">
        <v>38</v>
      </c>
      <c r="F14" s="19" t="s">
        <v>38</v>
      </c>
      <c r="G14" s="20" t="s">
        <v>38</v>
      </c>
      <c r="H14" s="19" t="s">
        <v>38</v>
      </c>
      <c r="I14" s="20" t="s">
        <v>38</v>
      </c>
      <c r="K14" s="19" t="s">
        <v>38</v>
      </c>
      <c r="L14" s="17"/>
    </row>
    <row r="15" spans="1:12" s="22" customFormat="1" ht="14.1" customHeight="1" x14ac:dyDescent="0.2">
      <c r="A15" s="104">
        <v>-2.5</v>
      </c>
      <c r="B15" s="44"/>
      <c r="C15" s="175"/>
      <c r="D15" s="27">
        <f t="shared" ref="D15:D17" si="0">B15+C15</f>
        <v>0</v>
      </c>
      <c r="E15" s="28">
        <v>0</v>
      </c>
      <c r="F15" s="40">
        <f t="shared" ref="F15:F17" si="1">E15-D15</f>
        <v>0</v>
      </c>
      <c r="G15" s="29">
        <f t="shared" ref="G15" si="2">F15</f>
        <v>0</v>
      </c>
      <c r="H15" s="40">
        <f t="shared" ref="H15:H38" si="3">F15/(1+$D$6)^A15</f>
        <v>0</v>
      </c>
      <c r="I15" s="29">
        <f t="shared" ref="I15" si="4">H15</f>
        <v>0</v>
      </c>
      <c r="K15" s="26">
        <f t="shared" ref="K15:K17" si="5">F15</f>
        <v>0</v>
      </c>
      <c r="L15" s="104">
        <v>-2.5</v>
      </c>
    </row>
    <row r="16" spans="1:12" s="22" customFormat="1" ht="14.1" customHeight="1" x14ac:dyDescent="0.2">
      <c r="A16" s="113">
        <f>A17-1</f>
        <v>-2</v>
      </c>
      <c r="B16" s="44"/>
      <c r="C16" s="175"/>
      <c r="D16" s="27">
        <f t="shared" si="0"/>
        <v>0</v>
      </c>
      <c r="E16" s="28">
        <v>0</v>
      </c>
      <c r="F16" s="40">
        <f t="shared" si="1"/>
        <v>0</v>
      </c>
      <c r="G16" s="29">
        <f>F16+G15</f>
        <v>0</v>
      </c>
      <c r="H16" s="40">
        <f t="shared" si="3"/>
        <v>0</v>
      </c>
      <c r="I16" s="29">
        <f>H16+I15</f>
        <v>0</v>
      </c>
      <c r="K16" s="26">
        <f t="shared" si="5"/>
        <v>0</v>
      </c>
      <c r="L16" s="113">
        <f>L17-1</f>
        <v>-2</v>
      </c>
    </row>
    <row r="17" spans="1:12" s="22" customFormat="1" ht="14.1" customHeight="1" x14ac:dyDescent="0.2">
      <c r="A17" s="113">
        <f>A18-1</f>
        <v>-1</v>
      </c>
      <c r="B17" s="44"/>
      <c r="C17" s="175"/>
      <c r="D17" s="27">
        <f t="shared" si="0"/>
        <v>0</v>
      </c>
      <c r="E17" s="28">
        <v>0</v>
      </c>
      <c r="F17" s="40">
        <f t="shared" si="1"/>
        <v>0</v>
      </c>
      <c r="G17" s="29">
        <f t="shared" ref="G17:G38" si="6">F17+G16</f>
        <v>0</v>
      </c>
      <c r="H17" s="40">
        <f t="shared" si="3"/>
        <v>0</v>
      </c>
      <c r="I17" s="29">
        <f t="shared" ref="I17:I38" si="7">H17+I16</f>
        <v>0</v>
      </c>
      <c r="K17" s="26">
        <f t="shared" si="5"/>
        <v>0</v>
      </c>
      <c r="L17" s="113">
        <f>L18-1</f>
        <v>-1</v>
      </c>
    </row>
    <row r="18" spans="1:12" s="22" customFormat="1" ht="14.1" customHeight="1" x14ac:dyDescent="0.2">
      <c r="A18" s="113">
        <v>0</v>
      </c>
      <c r="B18" s="44"/>
      <c r="C18" s="24"/>
      <c r="D18" s="27">
        <f t="shared" ref="D18:D38" si="8">B18+C18</f>
        <v>0</v>
      </c>
      <c r="E18" s="28">
        <v>0</v>
      </c>
      <c r="F18" s="40">
        <f t="shared" ref="F18:F38" si="9">E18-D18</f>
        <v>0</v>
      </c>
      <c r="G18" s="29">
        <f t="shared" si="6"/>
        <v>0</v>
      </c>
      <c r="H18" s="40">
        <f t="shared" si="3"/>
        <v>0</v>
      </c>
      <c r="I18" s="29">
        <f t="shared" si="7"/>
        <v>0</v>
      </c>
      <c r="K18" s="26">
        <f>F18</f>
        <v>0</v>
      </c>
      <c r="L18" s="113">
        <v>0</v>
      </c>
    </row>
    <row r="19" spans="1:12" s="22" customFormat="1" ht="14.1" customHeight="1" x14ac:dyDescent="0.2">
      <c r="A19" s="23">
        <v>1</v>
      </c>
      <c r="B19" s="26"/>
      <c r="C19" s="45"/>
      <c r="D19" s="27">
        <f t="shared" si="8"/>
        <v>0</v>
      </c>
      <c r="E19" s="47"/>
      <c r="F19" s="40">
        <f>E19-D19</f>
        <v>0</v>
      </c>
      <c r="G19" s="29">
        <f t="shared" si="6"/>
        <v>0</v>
      </c>
      <c r="H19" s="40">
        <f t="shared" si="3"/>
        <v>0</v>
      </c>
      <c r="I19" s="29">
        <f t="shared" si="7"/>
        <v>0</v>
      </c>
      <c r="K19" s="26">
        <f t="shared" ref="K19:K38" si="10">K18+F19</f>
        <v>0</v>
      </c>
      <c r="L19" s="23">
        <f t="shared" ref="L19:L38" si="11">A19</f>
        <v>1</v>
      </c>
    </row>
    <row r="20" spans="1:12" s="22" customFormat="1" ht="14.1" customHeight="1" x14ac:dyDescent="0.2">
      <c r="A20" s="23">
        <v>2</v>
      </c>
      <c r="B20" s="26"/>
      <c r="C20" s="45"/>
      <c r="D20" s="27">
        <f t="shared" si="8"/>
        <v>0</v>
      </c>
      <c r="E20" s="47"/>
      <c r="F20" s="40">
        <f t="shared" si="9"/>
        <v>0</v>
      </c>
      <c r="G20" s="29">
        <f t="shared" si="6"/>
        <v>0</v>
      </c>
      <c r="H20" s="40">
        <f t="shared" si="3"/>
        <v>0</v>
      </c>
      <c r="I20" s="29">
        <f t="shared" si="7"/>
        <v>0</v>
      </c>
      <c r="K20" s="26">
        <f t="shared" si="10"/>
        <v>0</v>
      </c>
      <c r="L20" s="23">
        <f t="shared" si="11"/>
        <v>2</v>
      </c>
    </row>
    <row r="21" spans="1:12" s="22" customFormat="1" ht="14.1" customHeight="1" x14ac:dyDescent="0.2">
      <c r="A21" s="23">
        <v>3</v>
      </c>
      <c r="B21" s="26"/>
      <c r="C21" s="45"/>
      <c r="D21" s="27">
        <f t="shared" si="8"/>
        <v>0</v>
      </c>
      <c r="E21" s="47"/>
      <c r="F21" s="40">
        <f t="shared" si="9"/>
        <v>0</v>
      </c>
      <c r="G21" s="29">
        <f t="shared" si="6"/>
        <v>0</v>
      </c>
      <c r="H21" s="40">
        <f t="shared" si="3"/>
        <v>0</v>
      </c>
      <c r="I21" s="29">
        <f t="shared" si="7"/>
        <v>0</v>
      </c>
      <c r="K21" s="26">
        <f t="shared" si="10"/>
        <v>0</v>
      </c>
      <c r="L21" s="23">
        <f t="shared" si="11"/>
        <v>3</v>
      </c>
    </row>
    <row r="22" spans="1:12" s="22" customFormat="1" ht="14.1" customHeight="1" x14ac:dyDescent="0.2">
      <c r="A22" s="23">
        <v>4</v>
      </c>
      <c r="B22" s="26"/>
      <c r="C22" s="45"/>
      <c r="D22" s="27">
        <f t="shared" si="8"/>
        <v>0</v>
      </c>
      <c r="E22" s="47"/>
      <c r="F22" s="40">
        <f t="shared" si="9"/>
        <v>0</v>
      </c>
      <c r="G22" s="29">
        <f t="shared" si="6"/>
        <v>0</v>
      </c>
      <c r="H22" s="40">
        <f t="shared" si="3"/>
        <v>0</v>
      </c>
      <c r="I22" s="29">
        <f t="shared" si="7"/>
        <v>0</v>
      </c>
      <c r="K22" s="26">
        <f t="shared" si="10"/>
        <v>0</v>
      </c>
      <c r="L22" s="23">
        <f t="shared" si="11"/>
        <v>4</v>
      </c>
    </row>
    <row r="23" spans="1:12" s="22" customFormat="1" ht="14.1" customHeight="1" x14ac:dyDescent="0.2">
      <c r="A23" s="23">
        <v>5</v>
      </c>
      <c r="B23" s="26"/>
      <c r="C23" s="45"/>
      <c r="D23" s="27">
        <f t="shared" si="8"/>
        <v>0</v>
      </c>
      <c r="E23" s="47"/>
      <c r="F23" s="40">
        <f t="shared" si="9"/>
        <v>0</v>
      </c>
      <c r="G23" s="29">
        <f t="shared" si="6"/>
        <v>0</v>
      </c>
      <c r="H23" s="40">
        <f t="shared" si="3"/>
        <v>0</v>
      </c>
      <c r="I23" s="29">
        <f t="shared" si="7"/>
        <v>0</v>
      </c>
      <c r="K23" s="26">
        <f t="shared" si="10"/>
        <v>0</v>
      </c>
      <c r="L23" s="23">
        <f t="shared" si="11"/>
        <v>5</v>
      </c>
    </row>
    <row r="24" spans="1:12" s="22" customFormat="1" ht="14.1" customHeight="1" x14ac:dyDescent="0.2">
      <c r="A24" s="23">
        <v>6</v>
      </c>
      <c r="B24" s="26"/>
      <c r="C24" s="45"/>
      <c r="D24" s="27">
        <f t="shared" si="8"/>
        <v>0</v>
      </c>
      <c r="E24" s="47"/>
      <c r="F24" s="40">
        <f t="shared" si="9"/>
        <v>0</v>
      </c>
      <c r="G24" s="29">
        <f t="shared" si="6"/>
        <v>0</v>
      </c>
      <c r="H24" s="40">
        <f t="shared" si="3"/>
        <v>0</v>
      </c>
      <c r="I24" s="29">
        <f t="shared" si="7"/>
        <v>0</v>
      </c>
      <c r="K24" s="26">
        <f t="shared" si="10"/>
        <v>0</v>
      </c>
      <c r="L24" s="23">
        <f t="shared" si="11"/>
        <v>6</v>
      </c>
    </row>
    <row r="25" spans="1:12" s="22" customFormat="1" ht="14.1" customHeight="1" x14ac:dyDescent="0.2">
      <c r="A25" s="23">
        <v>7</v>
      </c>
      <c r="B25" s="26"/>
      <c r="C25" s="45"/>
      <c r="D25" s="27">
        <f t="shared" si="8"/>
        <v>0</v>
      </c>
      <c r="E25" s="47"/>
      <c r="F25" s="40">
        <f t="shared" si="9"/>
        <v>0</v>
      </c>
      <c r="G25" s="29">
        <f t="shared" si="6"/>
        <v>0</v>
      </c>
      <c r="H25" s="40">
        <f t="shared" si="3"/>
        <v>0</v>
      </c>
      <c r="I25" s="29">
        <f t="shared" si="7"/>
        <v>0</v>
      </c>
      <c r="K25" s="26">
        <f t="shared" si="10"/>
        <v>0</v>
      </c>
      <c r="L25" s="23">
        <f t="shared" si="11"/>
        <v>7</v>
      </c>
    </row>
    <row r="26" spans="1:12" s="22" customFormat="1" ht="14.1" customHeight="1" x14ac:dyDescent="0.2">
      <c r="A26" s="23">
        <v>8</v>
      </c>
      <c r="B26" s="26"/>
      <c r="C26" s="45"/>
      <c r="D26" s="27">
        <f t="shared" si="8"/>
        <v>0</v>
      </c>
      <c r="E26" s="47"/>
      <c r="F26" s="40">
        <f t="shared" si="9"/>
        <v>0</v>
      </c>
      <c r="G26" s="29">
        <f t="shared" si="6"/>
        <v>0</v>
      </c>
      <c r="H26" s="40">
        <f t="shared" si="3"/>
        <v>0</v>
      </c>
      <c r="I26" s="29">
        <f t="shared" si="7"/>
        <v>0</v>
      </c>
      <c r="K26" s="26">
        <f t="shared" si="10"/>
        <v>0</v>
      </c>
      <c r="L26" s="23">
        <f t="shared" si="11"/>
        <v>8</v>
      </c>
    </row>
    <row r="27" spans="1:12" s="22" customFormat="1" ht="14.1" customHeight="1" x14ac:dyDescent="0.2">
      <c r="A27" s="23">
        <v>9</v>
      </c>
      <c r="B27" s="26"/>
      <c r="C27" s="45"/>
      <c r="D27" s="27">
        <f t="shared" si="8"/>
        <v>0</v>
      </c>
      <c r="E27" s="47"/>
      <c r="F27" s="40">
        <f t="shared" si="9"/>
        <v>0</v>
      </c>
      <c r="G27" s="29">
        <f t="shared" si="6"/>
        <v>0</v>
      </c>
      <c r="H27" s="40">
        <f t="shared" si="3"/>
        <v>0</v>
      </c>
      <c r="I27" s="29">
        <f t="shared" si="7"/>
        <v>0</v>
      </c>
      <c r="K27" s="26">
        <f t="shared" si="10"/>
        <v>0</v>
      </c>
      <c r="L27" s="23">
        <f t="shared" si="11"/>
        <v>9</v>
      </c>
    </row>
    <row r="28" spans="1:12" s="22" customFormat="1" ht="14.1" customHeight="1" x14ac:dyDescent="0.2">
      <c r="A28" s="23">
        <v>10</v>
      </c>
      <c r="B28" s="26"/>
      <c r="C28" s="45"/>
      <c r="D28" s="27">
        <f t="shared" si="8"/>
        <v>0</v>
      </c>
      <c r="E28" s="47"/>
      <c r="F28" s="40">
        <f t="shared" si="9"/>
        <v>0</v>
      </c>
      <c r="G28" s="29">
        <f t="shared" si="6"/>
        <v>0</v>
      </c>
      <c r="H28" s="40">
        <f t="shared" si="3"/>
        <v>0</v>
      </c>
      <c r="I28" s="29">
        <f t="shared" si="7"/>
        <v>0</v>
      </c>
      <c r="K28" s="26">
        <f t="shared" si="10"/>
        <v>0</v>
      </c>
      <c r="L28" s="23">
        <f t="shared" si="11"/>
        <v>10</v>
      </c>
    </row>
    <row r="29" spans="1:12" s="22" customFormat="1" ht="14.1" customHeight="1" x14ac:dyDescent="0.2">
      <c r="A29" s="23">
        <v>11</v>
      </c>
      <c r="B29" s="26"/>
      <c r="C29" s="45"/>
      <c r="D29" s="27">
        <f t="shared" si="8"/>
        <v>0</v>
      </c>
      <c r="E29" s="47"/>
      <c r="F29" s="40">
        <f t="shared" si="9"/>
        <v>0</v>
      </c>
      <c r="G29" s="29">
        <f t="shared" si="6"/>
        <v>0</v>
      </c>
      <c r="H29" s="40">
        <f t="shared" si="3"/>
        <v>0</v>
      </c>
      <c r="I29" s="29">
        <f t="shared" si="7"/>
        <v>0</v>
      </c>
      <c r="K29" s="26">
        <f t="shared" si="10"/>
        <v>0</v>
      </c>
      <c r="L29" s="23">
        <f t="shared" si="11"/>
        <v>11</v>
      </c>
    </row>
    <row r="30" spans="1:12" s="22" customFormat="1" ht="14.1" customHeight="1" x14ac:dyDescent="0.2">
      <c r="A30" s="23">
        <v>12</v>
      </c>
      <c r="B30" s="26"/>
      <c r="C30" s="45"/>
      <c r="D30" s="27">
        <f t="shared" si="8"/>
        <v>0</v>
      </c>
      <c r="E30" s="47"/>
      <c r="F30" s="40">
        <f t="shared" si="9"/>
        <v>0</v>
      </c>
      <c r="G30" s="29">
        <f t="shared" si="6"/>
        <v>0</v>
      </c>
      <c r="H30" s="40">
        <f t="shared" si="3"/>
        <v>0</v>
      </c>
      <c r="I30" s="29">
        <f t="shared" si="7"/>
        <v>0</v>
      </c>
      <c r="K30" s="26">
        <f t="shared" si="10"/>
        <v>0</v>
      </c>
      <c r="L30" s="23">
        <f t="shared" si="11"/>
        <v>12</v>
      </c>
    </row>
    <row r="31" spans="1:12" s="22" customFormat="1" ht="14.1" customHeight="1" x14ac:dyDescent="0.2">
      <c r="A31" s="23">
        <v>13</v>
      </c>
      <c r="B31" s="26"/>
      <c r="C31" s="45"/>
      <c r="D31" s="27">
        <f t="shared" si="8"/>
        <v>0</v>
      </c>
      <c r="E31" s="47"/>
      <c r="F31" s="40">
        <f t="shared" si="9"/>
        <v>0</v>
      </c>
      <c r="G31" s="29">
        <f t="shared" si="6"/>
        <v>0</v>
      </c>
      <c r="H31" s="40">
        <f t="shared" si="3"/>
        <v>0</v>
      </c>
      <c r="I31" s="29">
        <f t="shared" si="7"/>
        <v>0</v>
      </c>
      <c r="K31" s="26">
        <f t="shared" si="10"/>
        <v>0</v>
      </c>
      <c r="L31" s="23">
        <f t="shared" si="11"/>
        <v>13</v>
      </c>
    </row>
    <row r="32" spans="1:12" s="22" customFormat="1" ht="14.1" customHeight="1" x14ac:dyDescent="0.2">
      <c r="A32" s="23">
        <v>14</v>
      </c>
      <c r="B32" s="26"/>
      <c r="C32" s="45"/>
      <c r="D32" s="27">
        <f t="shared" si="8"/>
        <v>0</v>
      </c>
      <c r="E32" s="47"/>
      <c r="F32" s="40">
        <f t="shared" si="9"/>
        <v>0</v>
      </c>
      <c r="G32" s="29">
        <f t="shared" si="6"/>
        <v>0</v>
      </c>
      <c r="H32" s="40">
        <f t="shared" si="3"/>
        <v>0</v>
      </c>
      <c r="I32" s="29">
        <f t="shared" si="7"/>
        <v>0</v>
      </c>
      <c r="K32" s="26">
        <f t="shared" si="10"/>
        <v>0</v>
      </c>
      <c r="L32" s="23">
        <f t="shared" si="11"/>
        <v>14</v>
      </c>
    </row>
    <row r="33" spans="1:12" s="22" customFormat="1" ht="14.1" customHeight="1" x14ac:dyDescent="0.2">
      <c r="A33" s="23">
        <v>15</v>
      </c>
      <c r="B33" s="26"/>
      <c r="C33" s="45"/>
      <c r="D33" s="27">
        <f t="shared" si="8"/>
        <v>0</v>
      </c>
      <c r="E33" s="47"/>
      <c r="F33" s="40">
        <f t="shared" si="9"/>
        <v>0</v>
      </c>
      <c r="G33" s="29">
        <f t="shared" si="6"/>
        <v>0</v>
      </c>
      <c r="H33" s="40">
        <f t="shared" si="3"/>
        <v>0</v>
      </c>
      <c r="I33" s="29">
        <f t="shared" si="7"/>
        <v>0</v>
      </c>
      <c r="K33" s="26">
        <f t="shared" si="10"/>
        <v>0</v>
      </c>
      <c r="L33" s="23">
        <f t="shared" si="11"/>
        <v>15</v>
      </c>
    </row>
    <row r="34" spans="1:12" s="22" customFormat="1" ht="14.1" customHeight="1" x14ac:dyDescent="0.2">
      <c r="A34" s="23">
        <v>16</v>
      </c>
      <c r="B34" s="26"/>
      <c r="C34" s="45"/>
      <c r="D34" s="27">
        <f t="shared" si="8"/>
        <v>0</v>
      </c>
      <c r="E34" s="47"/>
      <c r="F34" s="40">
        <f t="shared" si="9"/>
        <v>0</v>
      </c>
      <c r="G34" s="29">
        <f t="shared" si="6"/>
        <v>0</v>
      </c>
      <c r="H34" s="40">
        <f t="shared" si="3"/>
        <v>0</v>
      </c>
      <c r="I34" s="29">
        <f t="shared" si="7"/>
        <v>0</v>
      </c>
      <c r="K34" s="26">
        <f t="shared" si="10"/>
        <v>0</v>
      </c>
      <c r="L34" s="23">
        <f t="shared" si="11"/>
        <v>16</v>
      </c>
    </row>
    <row r="35" spans="1:12" s="22" customFormat="1" ht="14.1" customHeight="1" x14ac:dyDescent="0.2">
      <c r="A35" s="23">
        <v>17</v>
      </c>
      <c r="B35" s="26"/>
      <c r="C35" s="45"/>
      <c r="D35" s="27">
        <f t="shared" si="8"/>
        <v>0</v>
      </c>
      <c r="E35" s="47"/>
      <c r="F35" s="40">
        <f t="shared" si="9"/>
        <v>0</v>
      </c>
      <c r="G35" s="29">
        <f t="shared" si="6"/>
        <v>0</v>
      </c>
      <c r="H35" s="40">
        <f t="shared" si="3"/>
        <v>0</v>
      </c>
      <c r="I35" s="29">
        <f t="shared" si="7"/>
        <v>0</v>
      </c>
      <c r="K35" s="26">
        <f t="shared" si="10"/>
        <v>0</v>
      </c>
      <c r="L35" s="23">
        <f t="shared" si="11"/>
        <v>17</v>
      </c>
    </row>
    <row r="36" spans="1:12" s="22" customFormat="1" ht="14.1" customHeight="1" x14ac:dyDescent="0.2">
      <c r="A36" s="23">
        <v>18</v>
      </c>
      <c r="B36" s="26"/>
      <c r="C36" s="45"/>
      <c r="D36" s="27">
        <f t="shared" si="8"/>
        <v>0</v>
      </c>
      <c r="E36" s="47"/>
      <c r="F36" s="40">
        <f t="shared" si="9"/>
        <v>0</v>
      </c>
      <c r="G36" s="29">
        <f t="shared" si="6"/>
        <v>0</v>
      </c>
      <c r="H36" s="40">
        <f t="shared" si="3"/>
        <v>0</v>
      </c>
      <c r="I36" s="29">
        <f t="shared" si="7"/>
        <v>0</v>
      </c>
      <c r="K36" s="26">
        <f t="shared" si="10"/>
        <v>0</v>
      </c>
      <c r="L36" s="23">
        <f t="shared" si="11"/>
        <v>18</v>
      </c>
    </row>
    <row r="37" spans="1:12" s="22" customFormat="1" ht="14.1" customHeight="1" x14ac:dyDescent="0.2">
      <c r="A37" s="23">
        <v>19</v>
      </c>
      <c r="B37" s="26"/>
      <c r="C37" s="45"/>
      <c r="D37" s="27">
        <f t="shared" si="8"/>
        <v>0</v>
      </c>
      <c r="E37" s="47"/>
      <c r="F37" s="40">
        <f t="shared" si="9"/>
        <v>0</v>
      </c>
      <c r="G37" s="29">
        <f t="shared" si="6"/>
        <v>0</v>
      </c>
      <c r="H37" s="40">
        <f t="shared" si="3"/>
        <v>0</v>
      </c>
      <c r="I37" s="29">
        <f t="shared" si="7"/>
        <v>0</v>
      </c>
      <c r="K37" s="26">
        <f t="shared" si="10"/>
        <v>0</v>
      </c>
      <c r="L37" s="23">
        <f t="shared" si="11"/>
        <v>19</v>
      </c>
    </row>
    <row r="38" spans="1:12" s="22" customFormat="1" ht="14.1" customHeight="1" x14ac:dyDescent="0.2">
      <c r="A38" s="43">
        <v>20</v>
      </c>
      <c r="B38" s="37"/>
      <c r="C38" s="46"/>
      <c r="D38" s="38">
        <f t="shared" si="8"/>
        <v>0</v>
      </c>
      <c r="E38" s="48"/>
      <c r="F38" s="41">
        <f t="shared" si="9"/>
        <v>0</v>
      </c>
      <c r="G38" s="42">
        <f t="shared" si="6"/>
        <v>0</v>
      </c>
      <c r="H38" s="40">
        <f t="shared" si="3"/>
        <v>0</v>
      </c>
      <c r="I38" s="42">
        <f t="shared" si="7"/>
        <v>0</v>
      </c>
      <c r="J38" s="67"/>
      <c r="K38" s="37">
        <f t="shared" si="10"/>
        <v>0</v>
      </c>
      <c r="L38" s="43">
        <f t="shared" si="11"/>
        <v>20</v>
      </c>
    </row>
    <row r="39" spans="1:12" s="22" customFormat="1" ht="14.1" customHeight="1" x14ac:dyDescent="0.2">
      <c r="A39" s="30"/>
      <c r="B39" s="7"/>
      <c r="C39" s="7"/>
      <c r="D39" s="7"/>
      <c r="E39" s="24"/>
      <c r="F39" s="7"/>
      <c r="G39" s="24"/>
      <c r="H39" s="24"/>
      <c r="I39" s="24"/>
      <c r="K39" s="25"/>
      <c r="L39" s="25"/>
    </row>
    <row r="40" spans="1:12" s="22" customFormat="1" ht="14.1" customHeight="1" x14ac:dyDescent="0.2">
      <c r="B40" s="7"/>
      <c r="C40" s="7"/>
      <c r="D40" s="7"/>
      <c r="E40" s="25"/>
      <c r="F40" s="7"/>
      <c r="G40" s="25"/>
      <c r="H40" s="25"/>
      <c r="I40" s="25"/>
      <c r="K40" s="25"/>
      <c r="L40" s="25"/>
    </row>
    <row r="41" spans="1:12" s="22" customFormat="1" ht="14.1" customHeight="1" x14ac:dyDescent="0.2">
      <c r="B41" s="7"/>
      <c r="C41" s="7"/>
      <c r="D41" s="7"/>
      <c r="E41" s="24"/>
      <c r="F41" s="7"/>
      <c r="G41" s="25"/>
      <c r="H41" s="25"/>
      <c r="I41" s="25"/>
      <c r="K41" s="25"/>
      <c r="L41" s="25"/>
    </row>
    <row r="42" spans="1:12" ht="14.1" customHeight="1" x14ac:dyDescent="0.2">
      <c r="B42" s="9"/>
      <c r="C42" s="7"/>
      <c r="D42" s="7"/>
      <c r="E42" s="7"/>
      <c r="F42" s="7"/>
      <c r="G42" s="7"/>
    </row>
    <row r="43" spans="1:12" s="1" customFormat="1" ht="14.1" customHeight="1" x14ac:dyDescent="0.2">
      <c r="A43" s="2"/>
      <c r="B43" s="9"/>
      <c r="C43" s="7"/>
      <c r="D43" s="7"/>
      <c r="E43" s="7"/>
      <c r="F43" s="7"/>
      <c r="G43" s="7"/>
      <c r="H43" s="31"/>
      <c r="I43" s="31"/>
      <c r="J43" s="31"/>
    </row>
    <row r="44" spans="1:12" s="1" customFormat="1" ht="14.1" customHeight="1" x14ac:dyDescent="0.2">
      <c r="A44" s="2"/>
      <c r="B44" s="31"/>
      <c r="C44" s="7"/>
      <c r="D44" s="7"/>
      <c r="E44" s="7"/>
      <c r="F44" s="7"/>
      <c r="G44" s="7"/>
      <c r="H44" s="34"/>
    </row>
    <row r="45" spans="1:12" s="1" customFormat="1" ht="14.1" customHeight="1" x14ac:dyDescent="0.2">
      <c r="A45" s="2"/>
      <c r="B45" s="31"/>
      <c r="C45" s="7"/>
      <c r="D45" s="7"/>
      <c r="E45" s="7"/>
      <c r="F45" s="7"/>
      <c r="G45" s="7"/>
      <c r="H45" s="34"/>
    </row>
    <row r="46" spans="1:12" s="1" customFormat="1" ht="14.1" customHeight="1" x14ac:dyDescent="0.2">
      <c r="A46" s="2"/>
      <c r="B46" s="31"/>
      <c r="C46" s="7"/>
      <c r="D46" s="7"/>
      <c r="E46" s="7"/>
      <c r="F46" s="7"/>
      <c r="G46" s="7"/>
      <c r="H46" s="34"/>
    </row>
    <row r="47" spans="1:12" s="1" customFormat="1" ht="14.1" customHeight="1" x14ac:dyDescent="0.2">
      <c r="A47" s="2"/>
      <c r="B47" s="31"/>
      <c r="C47" s="7"/>
      <c r="D47" s="7"/>
      <c r="E47" s="7"/>
      <c r="F47" s="7"/>
      <c r="G47" s="7"/>
      <c r="H47" s="34"/>
    </row>
    <row r="48" spans="1:12" s="1" customFormat="1" ht="14.1" customHeight="1" x14ac:dyDescent="0.2">
      <c r="A48" s="2"/>
      <c r="B48" s="31"/>
      <c r="C48" s="33"/>
      <c r="F48" s="32"/>
      <c r="G48" s="32"/>
      <c r="H48" s="34"/>
    </row>
    <row r="49" spans="1:8" s="1" customFormat="1" ht="14.1" customHeight="1" x14ac:dyDescent="0.2">
      <c r="A49" s="2"/>
      <c r="B49" s="31"/>
      <c r="C49" s="33"/>
      <c r="F49" s="32"/>
      <c r="G49" s="32"/>
      <c r="H49" s="34"/>
    </row>
    <row r="50" spans="1:8" s="1" customFormat="1" ht="14.1" customHeight="1" x14ac:dyDescent="0.2">
      <c r="A50" s="2"/>
      <c r="B50" s="31"/>
      <c r="C50" s="33"/>
      <c r="F50" s="32"/>
      <c r="G50" s="32"/>
      <c r="H50" s="34"/>
    </row>
    <row r="51" spans="1:8" s="1" customFormat="1" ht="14.1" customHeight="1" x14ac:dyDescent="0.2">
      <c r="A51" s="2"/>
      <c r="B51" s="31"/>
      <c r="C51" s="33"/>
      <c r="F51" s="32"/>
      <c r="G51" s="32"/>
      <c r="H51" s="34"/>
    </row>
    <row r="52" spans="1:8" s="1" customFormat="1" ht="14.1" customHeight="1" x14ac:dyDescent="0.2">
      <c r="A52" s="2"/>
      <c r="B52" s="31"/>
      <c r="C52" s="33"/>
      <c r="F52" s="32"/>
      <c r="G52" s="32"/>
      <c r="H52" s="34"/>
    </row>
    <row r="53" spans="1:8" s="1" customFormat="1" ht="14.1" customHeight="1" x14ac:dyDescent="0.2">
      <c r="A53" s="2"/>
      <c r="B53" s="31"/>
      <c r="C53" s="33"/>
      <c r="F53" s="32"/>
      <c r="G53" s="32"/>
      <c r="H53" s="34"/>
    </row>
    <row r="54" spans="1:8" s="1" customFormat="1" ht="14.1" customHeight="1" x14ac:dyDescent="0.2">
      <c r="A54" s="2"/>
      <c r="B54" s="31"/>
      <c r="C54" s="33"/>
      <c r="F54" s="32"/>
      <c r="G54" s="32"/>
      <c r="H54" s="34"/>
    </row>
    <row r="55" spans="1:8" s="1" customFormat="1" ht="14.1" customHeight="1" x14ac:dyDescent="0.2">
      <c r="A55" s="2"/>
      <c r="B55" s="31"/>
      <c r="C55" s="33"/>
      <c r="F55" s="32"/>
      <c r="G55" s="32"/>
      <c r="H55" s="34"/>
    </row>
    <row r="56" spans="1:8" s="1" customFormat="1" ht="14.1" customHeight="1" x14ac:dyDescent="0.2">
      <c r="A56" s="2"/>
      <c r="B56" s="31"/>
      <c r="C56" s="33"/>
      <c r="F56" s="32"/>
      <c r="G56" s="32"/>
      <c r="H56" s="34"/>
    </row>
    <row r="57" spans="1:8" s="1" customFormat="1" ht="14.1" customHeight="1" x14ac:dyDescent="0.2">
      <c r="A57" s="2"/>
      <c r="B57" s="31"/>
      <c r="C57" s="33"/>
      <c r="F57" s="32"/>
      <c r="G57" s="32"/>
      <c r="H57" s="34"/>
    </row>
    <row r="58" spans="1:8" s="1" customFormat="1" ht="14.1" customHeight="1" x14ac:dyDescent="0.2">
      <c r="A58" s="2"/>
      <c r="B58" s="31"/>
      <c r="C58" s="33"/>
      <c r="F58" s="32"/>
      <c r="G58" s="32"/>
      <c r="H58" s="34"/>
    </row>
    <row r="59" spans="1:8" s="1" customFormat="1" ht="14.1" customHeight="1" x14ac:dyDescent="0.2">
      <c r="A59" s="2"/>
      <c r="B59" s="31"/>
      <c r="C59" s="33"/>
      <c r="F59" s="32"/>
      <c r="G59" s="32"/>
      <c r="H59" s="34"/>
    </row>
    <row r="60" spans="1:8" s="1" customFormat="1" ht="14.1" customHeight="1" x14ac:dyDescent="0.2">
      <c r="A60" s="2"/>
      <c r="B60" s="31"/>
      <c r="C60" s="33"/>
      <c r="F60" s="32"/>
      <c r="G60" s="32"/>
      <c r="H60" s="34"/>
    </row>
    <row r="61" spans="1:8" s="1" customFormat="1" ht="14.1" customHeight="1" x14ac:dyDescent="0.2">
      <c r="A61" s="2"/>
      <c r="B61" s="31"/>
      <c r="C61" s="33"/>
      <c r="F61" s="32"/>
      <c r="G61" s="32"/>
      <c r="H61" s="34"/>
    </row>
    <row r="62" spans="1:8" ht="14.1" customHeight="1" x14ac:dyDescent="0.2"/>
    <row r="63" spans="1:8" ht="14.1" customHeight="1" x14ac:dyDescent="0.2"/>
    <row r="64" spans="1:8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DA78B-502D-47D8-9BDB-7959AD63F018}">
  <dimension ref="A1:L68"/>
  <sheetViews>
    <sheetView tabSelected="1" workbookViewId="0">
      <selection activeCell="D11" sqref="D11"/>
    </sheetView>
  </sheetViews>
  <sheetFormatPr defaultColWidth="8.85546875" defaultRowHeight="12.75" outlineLevelCol="1" x14ac:dyDescent="0.2"/>
  <cols>
    <col min="1" max="1" width="7.140625" style="2" customWidth="1"/>
    <col min="2" max="2" width="7.42578125" style="1" customWidth="1" outlineLevel="1"/>
    <col min="3" max="3" width="7.42578125" style="2" customWidth="1"/>
    <col min="4" max="5" width="7.42578125" style="1" customWidth="1" outlineLevel="1"/>
    <col min="6" max="7" width="7.42578125" style="2" customWidth="1"/>
    <col min="8" max="10" width="7.42578125" style="1" customWidth="1"/>
    <col min="11" max="12" width="7.42578125" style="2" customWidth="1"/>
    <col min="13" max="13" width="4.5703125" style="2" customWidth="1"/>
    <col min="14" max="19" width="9.42578125" style="2" customWidth="1"/>
    <col min="20" max="242" width="8.85546875" style="2"/>
    <col min="243" max="243" width="7.140625" style="2" customWidth="1"/>
    <col min="244" max="268" width="7.42578125" style="2" customWidth="1"/>
    <col min="269" max="269" width="4.5703125" style="2" customWidth="1"/>
    <col min="270" max="275" width="9.42578125" style="2" customWidth="1"/>
    <col min="276" max="498" width="8.85546875" style="2"/>
    <col min="499" max="499" width="7.140625" style="2" customWidth="1"/>
    <col min="500" max="524" width="7.42578125" style="2" customWidth="1"/>
    <col min="525" max="525" width="4.5703125" style="2" customWidth="1"/>
    <col min="526" max="531" width="9.42578125" style="2" customWidth="1"/>
    <col min="532" max="754" width="8.85546875" style="2"/>
    <col min="755" max="755" width="7.140625" style="2" customWidth="1"/>
    <col min="756" max="780" width="7.42578125" style="2" customWidth="1"/>
    <col min="781" max="781" width="4.5703125" style="2" customWidth="1"/>
    <col min="782" max="787" width="9.42578125" style="2" customWidth="1"/>
    <col min="788" max="1010" width="8.85546875" style="2"/>
    <col min="1011" max="1011" width="7.140625" style="2" customWidth="1"/>
    <col min="1012" max="1036" width="7.42578125" style="2" customWidth="1"/>
    <col min="1037" max="1037" width="4.5703125" style="2" customWidth="1"/>
    <col min="1038" max="1043" width="9.42578125" style="2" customWidth="1"/>
    <col min="1044" max="1266" width="8.85546875" style="2"/>
    <col min="1267" max="1267" width="7.140625" style="2" customWidth="1"/>
    <col min="1268" max="1292" width="7.42578125" style="2" customWidth="1"/>
    <col min="1293" max="1293" width="4.5703125" style="2" customWidth="1"/>
    <col min="1294" max="1299" width="9.42578125" style="2" customWidth="1"/>
    <col min="1300" max="1522" width="8.85546875" style="2"/>
    <col min="1523" max="1523" width="7.140625" style="2" customWidth="1"/>
    <col min="1524" max="1548" width="7.42578125" style="2" customWidth="1"/>
    <col min="1549" max="1549" width="4.5703125" style="2" customWidth="1"/>
    <col min="1550" max="1555" width="9.42578125" style="2" customWidth="1"/>
    <col min="1556" max="1778" width="8.85546875" style="2"/>
    <col min="1779" max="1779" width="7.140625" style="2" customWidth="1"/>
    <col min="1780" max="1804" width="7.42578125" style="2" customWidth="1"/>
    <col min="1805" max="1805" width="4.5703125" style="2" customWidth="1"/>
    <col min="1806" max="1811" width="9.42578125" style="2" customWidth="1"/>
    <col min="1812" max="2034" width="8.85546875" style="2"/>
    <col min="2035" max="2035" width="7.140625" style="2" customWidth="1"/>
    <col min="2036" max="2060" width="7.42578125" style="2" customWidth="1"/>
    <col min="2061" max="2061" width="4.5703125" style="2" customWidth="1"/>
    <col min="2062" max="2067" width="9.42578125" style="2" customWidth="1"/>
    <col min="2068" max="2290" width="8.85546875" style="2"/>
    <col min="2291" max="2291" width="7.140625" style="2" customWidth="1"/>
    <col min="2292" max="2316" width="7.42578125" style="2" customWidth="1"/>
    <col min="2317" max="2317" width="4.5703125" style="2" customWidth="1"/>
    <col min="2318" max="2323" width="9.42578125" style="2" customWidth="1"/>
    <col min="2324" max="2546" width="8.85546875" style="2"/>
    <col min="2547" max="2547" width="7.140625" style="2" customWidth="1"/>
    <col min="2548" max="2572" width="7.42578125" style="2" customWidth="1"/>
    <col min="2573" max="2573" width="4.5703125" style="2" customWidth="1"/>
    <col min="2574" max="2579" width="9.42578125" style="2" customWidth="1"/>
    <col min="2580" max="2802" width="8.85546875" style="2"/>
    <col min="2803" max="2803" width="7.140625" style="2" customWidth="1"/>
    <col min="2804" max="2828" width="7.42578125" style="2" customWidth="1"/>
    <col min="2829" max="2829" width="4.5703125" style="2" customWidth="1"/>
    <col min="2830" max="2835" width="9.42578125" style="2" customWidth="1"/>
    <col min="2836" max="3058" width="8.85546875" style="2"/>
    <col min="3059" max="3059" width="7.140625" style="2" customWidth="1"/>
    <col min="3060" max="3084" width="7.42578125" style="2" customWidth="1"/>
    <col min="3085" max="3085" width="4.5703125" style="2" customWidth="1"/>
    <col min="3086" max="3091" width="9.42578125" style="2" customWidth="1"/>
    <col min="3092" max="3314" width="8.85546875" style="2"/>
    <col min="3315" max="3315" width="7.140625" style="2" customWidth="1"/>
    <col min="3316" max="3340" width="7.42578125" style="2" customWidth="1"/>
    <col min="3341" max="3341" width="4.5703125" style="2" customWidth="1"/>
    <col min="3342" max="3347" width="9.42578125" style="2" customWidth="1"/>
    <col min="3348" max="3570" width="8.85546875" style="2"/>
    <col min="3571" max="3571" width="7.140625" style="2" customWidth="1"/>
    <col min="3572" max="3596" width="7.42578125" style="2" customWidth="1"/>
    <col min="3597" max="3597" width="4.5703125" style="2" customWidth="1"/>
    <col min="3598" max="3603" width="9.42578125" style="2" customWidth="1"/>
    <col min="3604" max="3826" width="8.85546875" style="2"/>
    <col min="3827" max="3827" width="7.140625" style="2" customWidth="1"/>
    <col min="3828" max="3852" width="7.42578125" style="2" customWidth="1"/>
    <col min="3853" max="3853" width="4.5703125" style="2" customWidth="1"/>
    <col min="3854" max="3859" width="9.42578125" style="2" customWidth="1"/>
    <col min="3860" max="4082" width="8.85546875" style="2"/>
    <col min="4083" max="4083" width="7.140625" style="2" customWidth="1"/>
    <col min="4084" max="4108" width="7.42578125" style="2" customWidth="1"/>
    <col min="4109" max="4109" width="4.5703125" style="2" customWidth="1"/>
    <col min="4110" max="4115" width="9.42578125" style="2" customWidth="1"/>
    <col min="4116" max="4338" width="8.85546875" style="2"/>
    <col min="4339" max="4339" width="7.140625" style="2" customWidth="1"/>
    <col min="4340" max="4364" width="7.42578125" style="2" customWidth="1"/>
    <col min="4365" max="4365" width="4.5703125" style="2" customWidth="1"/>
    <col min="4366" max="4371" width="9.42578125" style="2" customWidth="1"/>
    <col min="4372" max="4594" width="8.85546875" style="2"/>
    <col min="4595" max="4595" width="7.140625" style="2" customWidth="1"/>
    <col min="4596" max="4620" width="7.42578125" style="2" customWidth="1"/>
    <col min="4621" max="4621" width="4.5703125" style="2" customWidth="1"/>
    <col min="4622" max="4627" width="9.42578125" style="2" customWidth="1"/>
    <col min="4628" max="4850" width="8.85546875" style="2"/>
    <col min="4851" max="4851" width="7.140625" style="2" customWidth="1"/>
    <col min="4852" max="4876" width="7.42578125" style="2" customWidth="1"/>
    <col min="4877" max="4877" width="4.5703125" style="2" customWidth="1"/>
    <col min="4878" max="4883" width="9.42578125" style="2" customWidth="1"/>
    <col min="4884" max="5106" width="8.85546875" style="2"/>
    <col min="5107" max="5107" width="7.140625" style="2" customWidth="1"/>
    <col min="5108" max="5132" width="7.42578125" style="2" customWidth="1"/>
    <col min="5133" max="5133" width="4.5703125" style="2" customWidth="1"/>
    <col min="5134" max="5139" width="9.42578125" style="2" customWidth="1"/>
    <col min="5140" max="5362" width="8.85546875" style="2"/>
    <col min="5363" max="5363" width="7.140625" style="2" customWidth="1"/>
    <col min="5364" max="5388" width="7.42578125" style="2" customWidth="1"/>
    <col min="5389" max="5389" width="4.5703125" style="2" customWidth="1"/>
    <col min="5390" max="5395" width="9.42578125" style="2" customWidth="1"/>
    <col min="5396" max="5618" width="8.85546875" style="2"/>
    <col min="5619" max="5619" width="7.140625" style="2" customWidth="1"/>
    <col min="5620" max="5644" width="7.42578125" style="2" customWidth="1"/>
    <col min="5645" max="5645" width="4.5703125" style="2" customWidth="1"/>
    <col min="5646" max="5651" width="9.42578125" style="2" customWidth="1"/>
    <col min="5652" max="5874" width="8.85546875" style="2"/>
    <col min="5875" max="5875" width="7.140625" style="2" customWidth="1"/>
    <col min="5876" max="5900" width="7.42578125" style="2" customWidth="1"/>
    <col min="5901" max="5901" width="4.5703125" style="2" customWidth="1"/>
    <col min="5902" max="5907" width="9.42578125" style="2" customWidth="1"/>
    <col min="5908" max="6130" width="8.85546875" style="2"/>
    <col min="6131" max="6131" width="7.140625" style="2" customWidth="1"/>
    <col min="6132" max="6156" width="7.42578125" style="2" customWidth="1"/>
    <col min="6157" max="6157" width="4.5703125" style="2" customWidth="1"/>
    <col min="6158" max="6163" width="9.42578125" style="2" customWidth="1"/>
    <col min="6164" max="6386" width="8.85546875" style="2"/>
    <col min="6387" max="6387" width="7.140625" style="2" customWidth="1"/>
    <col min="6388" max="6412" width="7.42578125" style="2" customWidth="1"/>
    <col min="6413" max="6413" width="4.5703125" style="2" customWidth="1"/>
    <col min="6414" max="6419" width="9.42578125" style="2" customWidth="1"/>
    <col min="6420" max="6642" width="8.85546875" style="2"/>
    <col min="6643" max="6643" width="7.140625" style="2" customWidth="1"/>
    <col min="6644" max="6668" width="7.42578125" style="2" customWidth="1"/>
    <col min="6669" max="6669" width="4.5703125" style="2" customWidth="1"/>
    <col min="6670" max="6675" width="9.42578125" style="2" customWidth="1"/>
    <col min="6676" max="6898" width="8.85546875" style="2"/>
    <col min="6899" max="6899" width="7.140625" style="2" customWidth="1"/>
    <col min="6900" max="6924" width="7.42578125" style="2" customWidth="1"/>
    <col min="6925" max="6925" width="4.5703125" style="2" customWidth="1"/>
    <col min="6926" max="6931" width="9.42578125" style="2" customWidth="1"/>
    <col min="6932" max="7154" width="8.85546875" style="2"/>
    <col min="7155" max="7155" width="7.140625" style="2" customWidth="1"/>
    <col min="7156" max="7180" width="7.42578125" style="2" customWidth="1"/>
    <col min="7181" max="7181" width="4.5703125" style="2" customWidth="1"/>
    <col min="7182" max="7187" width="9.42578125" style="2" customWidth="1"/>
    <col min="7188" max="7410" width="8.85546875" style="2"/>
    <col min="7411" max="7411" width="7.140625" style="2" customWidth="1"/>
    <col min="7412" max="7436" width="7.42578125" style="2" customWidth="1"/>
    <col min="7437" max="7437" width="4.5703125" style="2" customWidth="1"/>
    <col min="7438" max="7443" width="9.42578125" style="2" customWidth="1"/>
    <col min="7444" max="7666" width="8.85546875" style="2"/>
    <col min="7667" max="7667" width="7.140625" style="2" customWidth="1"/>
    <col min="7668" max="7692" width="7.42578125" style="2" customWidth="1"/>
    <col min="7693" max="7693" width="4.5703125" style="2" customWidth="1"/>
    <col min="7694" max="7699" width="9.42578125" style="2" customWidth="1"/>
    <col min="7700" max="7922" width="8.85546875" style="2"/>
    <col min="7923" max="7923" width="7.140625" style="2" customWidth="1"/>
    <col min="7924" max="7948" width="7.42578125" style="2" customWidth="1"/>
    <col min="7949" max="7949" width="4.5703125" style="2" customWidth="1"/>
    <col min="7950" max="7955" width="9.42578125" style="2" customWidth="1"/>
    <col min="7956" max="8178" width="8.85546875" style="2"/>
    <col min="8179" max="8179" width="7.140625" style="2" customWidth="1"/>
    <col min="8180" max="8204" width="7.42578125" style="2" customWidth="1"/>
    <col min="8205" max="8205" width="4.5703125" style="2" customWidth="1"/>
    <col min="8206" max="8211" width="9.42578125" style="2" customWidth="1"/>
    <col min="8212" max="8434" width="8.85546875" style="2"/>
    <col min="8435" max="8435" width="7.140625" style="2" customWidth="1"/>
    <col min="8436" max="8460" width="7.42578125" style="2" customWidth="1"/>
    <col min="8461" max="8461" width="4.5703125" style="2" customWidth="1"/>
    <col min="8462" max="8467" width="9.42578125" style="2" customWidth="1"/>
    <col min="8468" max="8690" width="8.85546875" style="2"/>
    <col min="8691" max="8691" width="7.140625" style="2" customWidth="1"/>
    <col min="8692" max="8716" width="7.42578125" style="2" customWidth="1"/>
    <col min="8717" max="8717" width="4.5703125" style="2" customWidth="1"/>
    <col min="8718" max="8723" width="9.42578125" style="2" customWidth="1"/>
    <col min="8724" max="8946" width="8.85546875" style="2"/>
    <col min="8947" max="8947" width="7.140625" style="2" customWidth="1"/>
    <col min="8948" max="8972" width="7.42578125" style="2" customWidth="1"/>
    <col min="8973" max="8973" width="4.5703125" style="2" customWidth="1"/>
    <col min="8974" max="8979" width="9.42578125" style="2" customWidth="1"/>
    <col min="8980" max="9202" width="8.85546875" style="2"/>
    <col min="9203" max="9203" width="7.140625" style="2" customWidth="1"/>
    <col min="9204" max="9228" width="7.42578125" style="2" customWidth="1"/>
    <col min="9229" max="9229" width="4.5703125" style="2" customWidth="1"/>
    <col min="9230" max="9235" width="9.42578125" style="2" customWidth="1"/>
    <col min="9236" max="9458" width="8.85546875" style="2"/>
    <col min="9459" max="9459" width="7.140625" style="2" customWidth="1"/>
    <col min="9460" max="9484" width="7.42578125" style="2" customWidth="1"/>
    <col min="9485" max="9485" width="4.5703125" style="2" customWidth="1"/>
    <col min="9486" max="9491" width="9.42578125" style="2" customWidth="1"/>
    <col min="9492" max="9714" width="8.85546875" style="2"/>
    <col min="9715" max="9715" width="7.140625" style="2" customWidth="1"/>
    <col min="9716" max="9740" width="7.42578125" style="2" customWidth="1"/>
    <col min="9741" max="9741" width="4.5703125" style="2" customWidth="1"/>
    <col min="9742" max="9747" width="9.42578125" style="2" customWidth="1"/>
    <col min="9748" max="9970" width="8.85546875" style="2"/>
    <col min="9971" max="9971" width="7.140625" style="2" customWidth="1"/>
    <col min="9972" max="9996" width="7.42578125" style="2" customWidth="1"/>
    <col min="9997" max="9997" width="4.5703125" style="2" customWidth="1"/>
    <col min="9998" max="10003" width="9.42578125" style="2" customWidth="1"/>
    <col min="10004" max="10226" width="8.85546875" style="2"/>
    <col min="10227" max="10227" width="7.140625" style="2" customWidth="1"/>
    <col min="10228" max="10252" width="7.42578125" style="2" customWidth="1"/>
    <col min="10253" max="10253" width="4.5703125" style="2" customWidth="1"/>
    <col min="10254" max="10259" width="9.42578125" style="2" customWidth="1"/>
    <col min="10260" max="10482" width="8.85546875" style="2"/>
    <col min="10483" max="10483" width="7.140625" style="2" customWidth="1"/>
    <col min="10484" max="10508" width="7.42578125" style="2" customWidth="1"/>
    <col min="10509" max="10509" width="4.5703125" style="2" customWidth="1"/>
    <col min="10510" max="10515" width="9.42578125" style="2" customWidth="1"/>
    <col min="10516" max="10738" width="8.85546875" style="2"/>
    <col min="10739" max="10739" width="7.140625" style="2" customWidth="1"/>
    <col min="10740" max="10764" width="7.42578125" style="2" customWidth="1"/>
    <col min="10765" max="10765" width="4.5703125" style="2" customWidth="1"/>
    <col min="10766" max="10771" width="9.42578125" style="2" customWidth="1"/>
    <col min="10772" max="10994" width="8.85546875" style="2"/>
    <col min="10995" max="10995" width="7.140625" style="2" customWidth="1"/>
    <col min="10996" max="11020" width="7.42578125" style="2" customWidth="1"/>
    <col min="11021" max="11021" width="4.5703125" style="2" customWidth="1"/>
    <col min="11022" max="11027" width="9.42578125" style="2" customWidth="1"/>
    <col min="11028" max="11250" width="8.85546875" style="2"/>
    <col min="11251" max="11251" width="7.140625" style="2" customWidth="1"/>
    <col min="11252" max="11276" width="7.42578125" style="2" customWidth="1"/>
    <col min="11277" max="11277" width="4.5703125" style="2" customWidth="1"/>
    <col min="11278" max="11283" width="9.42578125" style="2" customWidth="1"/>
    <col min="11284" max="11506" width="8.85546875" style="2"/>
    <col min="11507" max="11507" width="7.140625" style="2" customWidth="1"/>
    <col min="11508" max="11532" width="7.42578125" style="2" customWidth="1"/>
    <col min="11533" max="11533" width="4.5703125" style="2" customWidth="1"/>
    <col min="11534" max="11539" width="9.42578125" style="2" customWidth="1"/>
    <col min="11540" max="11762" width="8.85546875" style="2"/>
    <col min="11763" max="11763" width="7.140625" style="2" customWidth="1"/>
    <col min="11764" max="11788" width="7.42578125" style="2" customWidth="1"/>
    <col min="11789" max="11789" width="4.5703125" style="2" customWidth="1"/>
    <col min="11790" max="11795" width="9.42578125" style="2" customWidth="1"/>
    <col min="11796" max="12018" width="8.85546875" style="2"/>
    <col min="12019" max="12019" width="7.140625" style="2" customWidth="1"/>
    <col min="12020" max="12044" width="7.42578125" style="2" customWidth="1"/>
    <col min="12045" max="12045" width="4.5703125" style="2" customWidth="1"/>
    <col min="12046" max="12051" width="9.42578125" style="2" customWidth="1"/>
    <col min="12052" max="12274" width="8.85546875" style="2"/>
    <col min="12275" max="12275" width="7.140625" style="2" customWidth="1"/>
    <col min="12276" max="12300" width="7.42578125" style="2" customWidth="1"/>
    <col min="12301" max="12301" width="4.5703125" style="2" customWidth="1"/>
    <col min="12302" max="12307" width="9.42578125" style="2" customWidth="1"/>
    <col min="12308" max="12530" width="8.85546875" style="2"/>
    <col min="12531" max="12531" width="7.140625" style="2" customWidth="1"/>
    <col min="12532" max="12556" width="7.42578125" style="2" customWidth="1"/>
    <col min="12557" max="12557" width="4.5703125" style="2" customWidth="1"/>
    <col min="12558" max="12563" width="9.42578125" style="2" customWidth="1"/>
    <col min="12564" max="12786" width="8.85546875" style="2"/>
    <col min="12787" max="12787" width="7.140625" style="2" customWidth="1"/>
    <col min="12788" max="12812" width="7.42578125" style="2" customWidth="1"/>
    <col min="12813" max="12813" width="4.5703125" style="2" customWidth="1"/>
    <col min="12814" max="12819" width="9.42578125" style="2" customWidth="1"/>
    <col min="12820" max="13042" width="8.85546875" style="2"/>
    <col min="13043" max="13043" width="7.140625" style="2" customWidth="1"/>
    <col min="13044" max="13068" width="7.42578125" style="2" customWidth="1"/>
    <col min="13069" max="13069" width="4.5703125" style="2" customWidth="1"/>
    <col min="13070" max="13075" width="9.42578125" style="2" customWidth="1"/>
    <col min="13076" max="13298" width="8.85546875" style="2"/>
    <col min="13299" max="13299" width="7.140625" style="2" customWidth="1"/>
    <col min="13300" max="13324" width="7.42578125" style="2" customWidth="1"/>
    <col min="13325" max="13325" width="4.5703125" style="2" customWidth="1"/>
    <col min="13326" max="13331" width="9.42578125" style="2" customWidth="1"/>
    <col min="13332" max="13554" width="8.85546875" style="2"/>
    <col min="13555" max="13555" width="7.140625" style="2" customWidth="1"/>
    <col min="13556" max="13580" width="7.42578125" style="2" customWidth="1"/>
    <col min="13581" max="13581" width="4.5703125" style="2" customWidth="1"/>
    <col min="13582" max="13587" width="9.42578125" style="2" customWidth="1"/>
    <col min="13588" max="13810" width="8.85546875" style="2"/>
    <col min="13811" max="13811" width="7.140625" style="2" customWidth="1"/>
    <col min="13812" max="13836" width="7.42578125" style="2" customWidth="1"/>
    <col min="13837" max="13837" width="4.5703125" style="2" customWidth="1"/>
    <col min="13838" max="13843" width="9.42578125" style="2" customWidth="1"/>
    <col min="13844" max="14066" width="8.85546875" style="2"/>
    <col min="14067" max="14067" width="7.140625" style="2" customWidth="1"/>
    <col min="14068" max="14092" width="7.42578125" style="2" customWidth="1"/>
    <col min="14093" max="14093" width="4.5703125" style="2" customWidth="1"/>
    <col min="14094" max="14099" width="9.42578125" style="2" customWidth="1"/>
    <col min="14100" max="14322" width="8.85546875" style="2"/>
    <col min="14323" max="14323" width="7.140625" style="2" customWidth="1"/>
    <col min="14324" max="14348" width="7.42578125" style="2" customWidth="1"/>
    <col min="14349" max="14349" width="4.5703125" style="2" customWidth="1"/>
    <col min="14350" max="14355" width="9.42578125" style="2" customWidth="1"/>
    <col min="14356" max="14578" width="8.85546875" style="2"/>
    <col min="14579" max="14579" width="7.140625" style="2" customWidth="1"/>
    <col min="14580" max="14604" width="7.42578125" style="2" customWidth="1"/>
    <col min="14605" max="14605" width="4.5703125" style="2" customWidth="1"/>
    <col min="14606" max="14611" width="9.42578125" style="2" customWidth="1"/>
    <col min="14612" max="14834" width="8.85546875" style="2"/>
    <col min="14835" max="14835" width="7.140625" style="2" customWidth="1"/>
    <col min="14836" max="14860" width="7.42578125" style="2" customWidth="1"/>
    <col min="14861" max="14861" width="4.5703125" style="2" customWidth="1"/>
    <col min="14862" max="14867" width="9.42578125" style="2" customWidth="1"/>
    <col min="14868" max="15090" width="8.85546875" style="2"/>
    <col min="15091" max="15091" width="7.140625" style="2" customWidth="1"/>
    <col min="15092" max="15116" width="7.42578125" style="2" customWidth="1"/>
    <col min="15117" max="15117" width="4.5703125" style="2" customWidth="1"/>
    <col min="15118" max="15123" width="9.42578125" style="2" customWidth="1"/>
    <col min="15124" max="15346" width="8.85546875" style="2"/>
    <col min="15347" max="15347" width="7.140625" style="2" customWidth="1"/>
    <col min="15348" max="15372" width="7.42578125" style="2" customWidth="1"/>
    <col min="15373" max="15373" width="4.5703125" style="2" customWidth="1"/>
    <col min="15374" max="15379" width="9.42578125" style="2" customWidth="1"/>
    <col min="15380" max="15602" width="8.85546875" style="2"/>
    <col min="15603" max="15603" width="7.140625" style="2" customWidth="1"/>
    <col min="15604" max="15628" width="7.42578125" style="2" customWidth="1"/>
    <col min="15629" max="15629" width="4.5703125" style="2" customWidth="1"/>
    <col min="15630" max="15635" width="9.42578125" style="2" customWidth="1"/>
    <col min="15636" max="15858" width="8.85546875" style="2"/>
    <col min="15859" max="15859" width="7.140625" style="2" customWidth="1"/>
    <col min="15860" max="15884" width="7.42578125" style="2" customWidth="1"/>
    <col min="15885" max="15885" width="4.5703125" style="2" customWidth="1"/>
    <col min="15886" max="15891" width="9.42578125" style="2" customWidth="1"/>
    <col min="15892" max="16114" width="8.85546875" style="2"/>
    <col min="16115" max="16115" width="7.140625" style="2" customWidth="1"/>
    <col min="16116" max="16140" width="7.42578125" style="2" customWidth="1"/>
    <col min="16141" max="16141" width="4.5703125" style="2" customWidth="1"/>
    <col min="16142" max="16147" width="9.42578125" style="2" customWidth="1"/>
    <col min="16148" max="16384" width="8.85546875" style="2"/>
  </cols>
  <sheetData>
    <row r="1" spans="1:12" s="138" customFormat="1" ht="24.75" customHeight="1" x14ac:dyDescent="0.25">
      <c r="A1" s="166" t="s">
        <v>19</v>
      </c>
      <c r="B1" s="167"/>
      <c r="C1" s="168"/>
      <c r="D1" s="167"/>
      <c r="E1" s="169"/>
      <c r="F1" s="169"/>
      <c r="G1" s="168"/>
      <c r="H1" s="168"/>
      <c r="I1" s="167"/>
      <c r="J1" s="170"/>
      <c r="K1" s="167"/>
      <c r="L1" s="171"/>
    </row>
    <row r="2" spans="1:12" s="7" customFormat="1" ht="13.5" customHeight="1" x14ac:dyDescent="0.2">
      <c r="A2" s="51"/>
      <c r="D2" s="52"/>
      <c r="E2" s="53"/>
      <c r="L2" s="10"/>
    </row>
    <row r="3" spans="1:12" s="7" customFormat="1" ht="13.5" customHeight="1" x14ac:dyDescent="0.2">
      <c r="A3" s="54" t="s">
        <v>20</v>
      </c>
      <c r="D3" s="7">
        <v>3</v>
      </c>
      <c r="E3" s="53" t="s">
        <v>2</v>
      </c>
      <c r="H3" s="9"/>
      <c r="I3" s="9"/>
      <c r="J3" s="50"/>
      <c r="L3" s="10"/>
    </row>
    <row r="4" spans="1:12" s="7" customFormat="1" ht="13.5" customHeight="1" x14ac:dyDescent="0.2">
      <c r="A4" s="51" t="s">
        <v>21</v>
      </c>
      <c r="D4" s="55">
        <v>27</v>
      </c>
      <c r="E4" s="53" t="s">
        <v>2</v>
      </c>
      <c r="L4" s="10"/>
    </row>
    <row r="5" spans="1:12" s="7" customFormat="1" ht="13.5" customHeight="1" x14ac:dyDescent="0.2">
      <c r="A5" s="54"/>
      <c r="H5" s="9"/>
      <c r="I5" s="9"/>
      <c r="J5" s="50"/>
      <c r="K5" s="2"/>
      <c r="L5" s="10"/>
    </row>
    <row r="6" spans="1:12" s="7" customFormat="1" ht="13.5" customHeight="1" x14ac:dyDescent="0.2">
      <c r="A6" s="51" t="s">
        <v>22</v>
      </c>
      <c r="D6" s="56"/>
      <c r="K6" s="2"/>
      <c r="L6" s="10"/>
    </row>
    <row r="7" spans="1:12" s="7" customFormat="1" ht="13.5" customHeight="1" x14ac:dyDescent="0.2">
      <c r="A7" s="54"/>
      <c r="H7" s="9"/>
      <c r="I7" s="9"/>
      <c r="J7" s="50"/>
      <c r="K7" s="57"/>
      <c r="L7" s="10"/>
    </row>
    <row r="8" spans="1:12" s="7" customFormat="1" ht="13.5" customHeight="1" x14ac:dyDescent="0.2">
      <c r="A8" s="58" t="s">
        <v>23</v>
      </c>
      <c r="D8" s="8" t="e">
        <f>IRR(F15:F38,)</f>
        <v>#NUM!</v>
      </c>
      <c r="E8" s="2"/>
      <c r="F8" s="59"/>
      <c r="K8" s="2"/>
      <c r="L8" s="10"/>
    </row>
    <row r="9" spans="1:12" s="7" customFormat="1" ht="13.5" customHeight="1" x14ac:dyDescent="0.2">
      <c r="A9" s="58" t="s">
        <v>24</v>
      </c>
      <c r="B9" s="9"/>
      <c r="D9" s="69">
        <f>SUM(H15:H38)</f>
        <v>0</v>
      </c>
      <c r="E9" s="60" t="s">
        <v>25</v>
      </c>
      <c r="H9" s="9"/>
      <c r="I9" s="9"/>
      <c r="J9" s="50"/>
      <c r="K9" s="2"/>
      <c r="L9" s="10"/>
    </row>
    <row r="10" spans="1:12" s="7" customFormat="1" ht="13.5" customHeight="1" x14ac:dyDescent="0.2">
      <c r="A10" s="61" t="s">
        <v>26</v>
      </c>
      <c r="B10" s="62"/>
      <c r="D10" s="68">
        <f>VLOOKUP(0,K18:L38,2,TRUE)+1</f>
        <v>21</v>
      </c>
      <c r="E10" s="62" t="s">
        <v>2</v>
      </c>
      <c r="K10" s="2"/>
      <c r="L10" s="10"/>
    </row>
    <row r="11" spans="1:12" s="7" customFormat="1" ht="13.5" customHeight="1" x14ac:dyDescent="0.2">
      <c r="A11" s="63" t="s">
        <v>27</v>
      </c>
      <c r="B11" s="62"/>
      <c r="D11" s="64" t="e">
        <f>SUM(H19:H38)/B18</f>
        <v>#DIV/0!</v>
      </c>
      <c r="E11" s="65" t="s">
        <v>28</v>
      </c>
      <c r="H11" s="9"/>
      <c r="I11" s="9"/>
      <c r="J11" s="50"/>
      <c r="K11" s="2"/>
      <c r="L11" s="10"/>
    </row>
    <row r="12" spans="1:12" s="9" customFormat="1" ht="13.5" customHeight="1" x14ac:dyDescent="0.2">
      <c r="A12" s="11"/>
      <c r="C12" s="7"/>
      <c r="D12" s="7"/>
      <c r="E12" s="7"/>
      <c r="F12" s="7"/>
      <c r="G12" s="7"/>
      <c r="H12" s="39"/>
      <c r="I12" s="12"/>
      <c r="J12" s="13"/>
      <c r="L12" s="66"/>
    </row>
    <row r="13" spans="1:12" s="15" customFormat="1" ht="121.7" customHeight="1" x14ac:dyDescent="0.25">
      <c r="A13" s="14" t="s">
        <v>29</v>
      </c>
      <c r="B13" s="16" t="s">
        <v>3</v>
      </c>
      <c r="C13" s="35" t="s">
        <v>30</v>
      </c>
      <c r="D13" s="36" t="s">
        <v>31</v>
      </c>
      <c r="E13" s="14" t="s">
        <v>32</v>
      </c>
      <c r="F13" s="16" t="s">
        <v>33</v>
      </c>
      <c r="G13" s="36" t="s">
        <v>34</v>
      </c>
      <c r="H13" s="16" t="s">
        <v>35</v>
      </c>
      <c r="I13" s="36" t="s">
        <v>36</v>
      </c>
      <c r="K13" s="16" t="s">
        <v>37</v>
      </c>
      <c r="L13" s="14" t="s">
        <v>29</v>
      </c>
    </row>
    <row r="14" spans="1:12" s="22" customFormat="1" ht="14.1" customHeight="1" x14ac:dyDescent="0.2">
      <c r="A14" s="17"/>
      <c r="B14" s="19" t="s">
        <v>38</v>
      </c>
      <c r="C14" s="18" t="s">
        <v>38</v>
      </c>
      <c r="D14" s="20" t="s">
        <v>38</v>
      </c>
      <c r="E14" s="17" t="s">
        <v>38</v>
      </c>
      <c r="F14" s="19" t="s">
        <v>38</v>
      </c>
      <c r="G14" s="20" t="s">
        <v>38</v>
      </c>
      <c r="H14" s="19" t="s">
        <v>38</v>
      </c>
      <c r="I14" s="20" t="s">
        <v>38</v>
      </c>
      <c r="K14" s="19" t="s">
        <v>38</v>
      </c>
      <c r="L14" s="17"/>
    </row>
    <row r="15" spans="1:12" s="22" customFormat="1" ht="14.1" customHeight="1" x14ac:dyDescent="0.2">
      <c r="A15" s="104">
        <v>-2.5</v>
      </c>
      <c r="B15" s="44"/>
      <c r="C15" s="175"/>
      <c r="D15" s="27">
        <f t="shared" ref="D15:D38" si="0">B15+C15</f>
        <v>0</v>
      </c>
      <c r="E15" s="28">
        <v>0</v>
      </c>
      <c r="F15" s="40">
        <f t="shared" ref="F15:F38" si="1">E15-D15</f>
        <v>0</v>
      </c>
      <c r="G15" s="29">
        <f t="shared" ref="G15" si="2">F15</f>
        <v>0</v>
      </c>
      <c r="H15" s="40">
        <f t="shared" ref="H15:H38" si="3">F15/(1+$D$6)^A15</f>
        <v>0</v>
      </c>
      <c r="I15" s="29">
        <f t="shared" ref="I15" si="4">H15</f>
        <v>0</v>
      </c>
      <c r="K15" s="26">
        <f t="shared" ref="K15:K17" si="5">F15</f>
        <v>0</v>
      </c>
      <c r="L15" s="104">
        <v>-2.5</v>
      </c>
    </row>
    <row r="16" spans="1:12" s="22" customFormat="1" ht="14.1" customHeight="1" x14ac:dyDescent="0.2">
      <c r="A16" s="113">
        <f>A17-1</f>
        <v>-2</v>
      </c>
      <c r="B16" s="44"/>
      <c r="C16" s="175"/>
      <c r="D16" s="27">
        <f t="shared" si="0"/>
        <v>0</v>
      </c>
      <c r="E16" s="28">
        <v>0</v>
      </c>
      <c r="F16" s="40">
        <f t="shared" si="1"/>
        <v>0</v>
      </c>
      <c r="G16" s="29">
        <f>F16+G15</f>
        <v>0</v>
      </c>
      <c r="H16" s="40">
        <f>F16/(1+$D$6)^A16</f>
        <v>0</v>
      </c>
      <c r="I16" s="29">
        <f>H16+I15</f>
        <v>0</v>
      </c>
      <c r="K16" s="26">
        <f t="shared" si="5"/>
        <v>0</v>
      </c>
      <c r="L16" s="113">
        <f>L17-1</f>
        <v>-2</v>
      </c>
    </row>
    <row r="17" spans="1:12" s="22" customFormat="1" ht="14.1" customHeight="1" x14ac:dyDescent="0.2">
      <c r="A17" s="113">
        <f>A18-1</f>
        <v>-1</v>
      </c>
      <c r="B17" s="44"/>
      <c r="C17" s="175"/>
      <c r="D17" s="27">
        <f t="shared" si="0"/>
        <v>0</v>
      </c>
      <c r="E17" s="28">
        <v>0</v>
      </c>
      <c r="F17" s="40">
        <f t="shared" si="1"/>
        <v>0</v>
      </c>
      <c r="G17" s="29">
        <f t="shared" ref="G17:G38" si="6">F17+G16</f>
        <v>0</v>
      </c>
      <c r="H17" s="40">
        <f t="shared" si="3"/>
        <v>0</v>
      </c>
      <c r="I17" s="29">
        <f t="shared" ref="I17:I38" si="7">H17+I16</f>
        <v>0</v>
      </c>
      <c r="K17" s="26">
        <f t="shared" si="5"/>
        <v>0</v>
      </c>
      <c r="L17" s="113">
        <f>L18-1</f>
        <v>-1</v>
      </c>
    </row>
    <row r="18" spans="1:12" s="22" customFormat="1" ht="14.1" customHeight="1" x14ac:dyDescent="0.2">
      <c r="A18" s="113">
        <v>0</v>
      </c>
      <c r="B18" s="44"/>
      <c r="C18" s="24"/>
      <c r="D18" s="27">
        <f t="shared" si="0"/>
        <v>0</v>
      </c>
      <c r="E18" s="28">
        <v>0</v>
      </c>
      <c r="F18" s="40">
        <f t="shared" si="1"/>
        <v>0</v>
      </c>
      <c r="G18" s="29">
        <f t="shared" si="6"/>
        <v>0</v>
      </c>
      <c r="H18" s="40">
        <f t="shared" si="3"/>
        <v>0</v>
      </c>
      <c r="I18" s="29">
        <f t="shared" si="7"/>
        <v>0</v>
      </c>
      <c r="K18" s="26">
        <f>F18</f>
        <v>0</v>
      </c>
      <c r="L18" s="113">
        <v>0</v>
      </c>
    </row>
    <row r="19" spans="1:12" s="22" customFormat="1" ht="14.1" customHeight="1" x14ac:dyDescent="0.2">
      <c r="A19" s="23">
        <v>1</v>
      </c>
      <c r="B19" s="26"/>
      <c r="C19" s="45"/>
      <c r="D19" s="27">
        <f t="shared" si="0"/>
        <v>0</v>
      </c>
      <c r="E19" s="47"/>
      <c r="F19" s="40">
        <f>E19-D19</f>
        <v>0</v>
      </c>
      <c r="G19" s="29">
        <f t="shared" si="6"/>
        <v>0</v>
      </c>
      <c r="H19" s="40">
        <f>F19/(1+$D$6)^A19</f>
        <v>0</v>
      </c>
      <c r="I19" s="29">
        <f t="shared" si="7"/>
        <v>0</v>
      </c>
      <c r="K19" s="26">
        <f t="shared" ref="K19:K38" si="8">K18+F19</f>
        <v>0</v>
      </c>
      <c r="L19" s="23">
        <f t="shared" ref="L19:L38" si="9">A19</f>
        <v>1</v>
      </c>
    </row>
    <row r="20" spans="1:12" s="22" customFormat="1" ht="14.1" customHeight="1" x14ac:dyDescent="0.2">
      <c r="A20" s="23">
        <v>2</v>
      </c>
      <c r="B20" s="26"/>
      <c r="C20" s="45"/>
      <c r="D20" s="27">
        <f t="shared" si="0"/>
        <v>0</v>
      </c>
      <c r="E20" s="47"/>
      <c r="F20" s="40">
        <f t="shared" si="1"/>
        <v>0</v>
      </c>
      <c r="G20" s="29">
        <f t="shared" si="6"/>
        <v>0</v>
      </c>
      <c r="H20" s="40">
        <f t="shared" si="3"/>
        <v>0</v>
      </c>
      <c r="I20" s="29">
        <f t="shared" si="7"/>
        <v>0</v>
      </c>
      <c r="K20" s="26">
        <f t="shared" si="8"/>
        <v>0</v>
      </c>
      <c r="L20" s="23">
        <f t="shared" si="9"/>
        <v>2</v>
      </c>
    </row>
    <row r="21" spans="1:12" s="22" customFormat="1" ht="14.1" customHeight="1" x14ac:dyDescent="0.2">
      <c r="A21" s="23">
        <v>3</v>
      </c>
      <c r="B21" s="26"/>
      <c r="C21" s="45"/>
      <c r="D21" s="27">
        <f t="shared" si="0"/>
        <v>0</v>
      </c>
      <c r="E21" s="47"/>
      <c r="F21" s="40">
        <f t="shared" si="1"/>
        <v>0</v>
      </c>
      <c r="G21" s="29">
        <f t="shared" si="6"/>
        <v>0</v>
      </c>
      <c r="H21" s="40">
        <f t="shared" si="3"/>
        <v>0</v>
      </c>
      <c r="I21" s="29">
        <f t="shared" si="7"/>
        <v>0</v>
      </c>
      <c r="K21" s="26">
        <f t="shared" si="8"/>
        <v>0</v>
      </c>
      <c r="L21" s="23">
        <f t="shared" si="9"/>
        <v>3</v>
      </c>
    </row>
    <row r="22" spans="1:12" s="22" customFormat="1" ht="14.1" customHeight="1" x14ac:dyDescent="0.2">
      <c r="A22" s="23">
        <v>4</v>
      </c>
      <c r="B22" s="26"/>
      <c r="C22" s="45"/>
      <c r="D22" s="27">
        <f t="shared" si="0"/>
        <v>0</v>
      </c>
      <c r="E22" s="47"/>
      <c r="F22" s="40">
        <f t="shared" si="1"/>
        <v>0</v>
      </c>
      <c r="G22" s="29">
        <f t="shared" si="6"/>
        <v>0</v>
      </c>
      <c r="H22" s="40">
        <f t="shared" si="3"/>
        <v>0</v>
      </c>
      <c r="I22" s="29">
        <f t="shared" si="7"/>
        <v>0</v>
      </c>
      <c r="K22" s="26">
        <f t="shared" si="8"/>
        <v>0</v>
      </c>
      <c r="L22" s="23">
        <f t="shared" si="9"/>
        <v>4</v>
      </c>
    </row>
    <row r="23" spans="1:12" s="22" customFormat="1" ht="14.1" customHeight="1" x14ac:dyDescent="0.2">
      <c r="A23" s="23">
        <v>5</v>
      </c>
      <c r="B23" s="26"/>
      <c r="C23" s="45"/>
      <c r="D23" s="27">
        <f t="shared" si="0"/>
        <v>0</v>
      </c>
      <c r="E23" s="47"/>
      <c r="F23" s="40">
        <f t="shared" si="1"/>
        <v>0</v>
      </c>
      <c r="G23" s="29">
        <f t="shared" si="6"/>
        <v>0</v>
      </c>
      <c r="H23" s="40">
        <f t="shared" si="3"/>
        <v>0</v>
      </c>
      <c r="I23" s="29">
        <f t="shared" si="7"/>
        <v>0</v>
      </c>
      <c r="K23" s="26">
        <f t="shared" si="8"/>
        <v>0</v>
      </c>
      <c r="L23" s="23">
        <f t="shared" si="9"/>
        <v>5</v>
      </c>
    </row>
    <row r="24" spans="1:12" s="22" customFormat="1" ht="14.1" customHeight="1" x14ac:dyDescent="0.2">
      <c r="A24" s="23">
        <v>6</v>
      </c>
      <c r="B24" s="26"/>
      <c r="C24" s="45"/>
      <c r="D24" s="27">
        <f t="shared" si="0"/>
        <v>0</v>
      </c>
      <c r="E24" s="47"/>
      <c r="F24" s="40">
        <f t="shared" si="1"/>
        <v>0</v>
      </c>
      <c r="G24" s="29">
        <f t="shared" si="6"/>
        <v>0</v>
      </c>
      <c r="H24" s="40">
        <f t="shared" si="3"/>
        <v>0</v>
      </c>
      <c r="I24" s="29">
        <f t="shared" si="7"/>
        <v>0</v>
      </c>
      <c r="K24" s="26">
        <f t="shared" si="8"/>
        <v>0</v>
      </c>
      <c r="L24" s="23">
        <f t="shared" si="9"/>
        <v>6</v>
      </c>
    </row>
    <row r="25" spans="1:12" s="22" customFormat="1" ht="14.1" customHeight="1" x14ac:dyDescent="0.2">
      <c r="A25" s="23">
        <v>7</v>
      </c>
      <c r="B25" s="26"/>
      <c r="C25" s="45"/>
      <c r="D25" s="27">
        <f t="shared" si="0"/>
        <v>0</v>
      </c>
      <c r="E25" s="47"/>
      <c r="F25" s="40">
        <f t="shared" si="1"/>
        <v>0</v>
      </c>
      <c r="G25" s="29">
        <f t="shared" si="6"/>
        <v>0</v>
      </c>
      <c r="H25" s="40">
        <f t="shared" si="3"/>
        <v>0</v>
      </c>
      <c r="I25" s="29">
        <f t="shared" si="7"/>
        <v>0</v>
      </c>
      <c r="K25" s="26">
        <f t="shared" si="8"/>
        <v>0</v>
      </c>
      <c r="L25" s="23">
        <f t="shared" si="9"/>
        <v>7</v>
      </c>
    </row>
    <row r="26" spans="1:12" s="22" customFormat="1" ht="14.1" customHeight="1" x14ac:dyDescent="0.2">
      <c r="A26" s="23">
        <v>8</v>
      </c>
      <c r="B26" s="26"/>
      <c r="C26" s="45"/>
      <c r="D26" s="27">
        <f t="shared" si="0"/>
        <v>0</v>
      </c>
      <c r="E26" s="47"/>
      <c r="F26" s="40">
        <f t="shared" si="1"/>
        <v>0</v>
      </c>
      <c r="G26" s="29">
        <f t="shared" si="6"/>
        <v>0</v>
      </c>
      <c r="H26" s="40">
        <f t="shared" si="3"/>
        <v>0</v>
      </c>
      <c r="I26" s="29">
        <f t="shared" si="7"/>
        <v>0</v>
      </c>
      <c r="K26" s="26">
        <f t="shared" si="8"/>
        <v>0</v>
      </c>
      <c r="L26" s="23">
        <f t="shared" si="9"/>
        <v>8</v>
      </c>
    </row>
    <row r="27" spans="1:12" s="22" customFormat="1" ht="14.1" customHeight="1" x14ac:dyDescent="0.2">
      <c r="A27" s="23">
        <v>9</v>
      </c>
      <c r="B27" s="26"/>
      <c r="C27" s="45"/>
      <c r="D27" s="27">
        <f t="shared" si="0"/>
        <v>0</v>
      </c>
      <c r="E27" s="47"/>
      <c r="F27" s="40">
        <f t="shared" si="1"/>
        <v>0</v>
      </c>
      <c r="G27" s="29">
        <f t="shared" si="6"/>
        <v>0</v>
      </c>
      <c r="H27" s="40">
        <f t="shared" si="3"/>
        <v>0</v>
      </c>
      <c r="I27" s="29">
        <f t="shared" si="7"/>
        <v>0</v>
      </c>
      <c r="K27" s="26">
        <f t="shared" si="8"/>
        <v>0</v>
      </c>
      <c r="L27" s="23">
        <f t="shared" si="9"/>
        <v>9</v>
      </c>
    </row>
    <row r="28" spans="1:12" s="22" customFormat="1" ht="14.1" customHeight="1" x14ac:dyDescent="0.2">
      <c r="A28" s="23">
        <v>10</v>
      </c>
      <c r="B28" s="26"/>
      <c r="C28" s="45"/>
      <c r="D28" s="27">
        <f t="shared" si="0"/>
        <v>0</v>
      </c>
      <c r="E28" s="47"/>
      <c r="F28" s="40">
        <f t="shared" si="1"/>
        <v>0</v>
      </c>
      <c r="G28" s="29">
        <f t="shared" si="6"/>
        <v>0</v>
      </c>
      <c r="H28" s="40">
        <f t="shared" si="3"/>
        <v>0</v>
      </c>
      <c r="I28" s="29">
        <f t="shared" si="7"/>
        <v>0</v>
      </c>
      <c r="K28" s="26">
        <f t="shared" si="8"/>
        <v>0</v>
      </c>
      <c r="L28" s="23">
        <f t="shared" si="9"/>
        <v>10</v>
      </c>
    </row>
    <row r="29" spans="1:12" s="22" customFormat="1" ht="14.1" customHeight="1" x14ac:dyDescent="0.2">
      <c r="A29" s="23">
        <v>11</v>
      </c>
      <c r="B29" s="26"/>
      <c r="C29" s="45"/>
      <c r="D29" s="27">
        <f t="shared" si="0"/>
        <v>0</v>
      </c>
      <c r="E29" s="47"/>
      <c r="F29" s="40">
        <f t="shared" si="1"/>
        <v>0</v>
      </c>
      <c r="G29" s="29">
        <f t="shared" si="6"/>
        <v>0</v>
      </c>
      <c r="H29" s="40">
        <f t="shared" si="3"/>
        <v>0</v>
      </c>
      <c r="I29" s="29">
        <f t="shared" si="7"/>
        <v>0</v>
      </c>
      <c r="K29" s="26">
        <f t="shared" si="8"/>
        <v>0</v>
      </c>
      <c r="L29" s="23">
        <f t="shared" si="9"/>
        <v>11</v>
      </c>
    </row>
    <row r="30" spans="1:12" s="22" customFormat="1" ht="14.1" customHeight="1" x14ac:dyDescent="0.2">
      <c r="A30" s="23">
        <v>12</v>
      </c>
      <c r="B30" s="26"/>
      <c r="C30" s="45"/>
      <c r="D30" s="27">
        <f t="shared" si="0"/>
        <v>0</v>
      </c>
      <c r="E30" s="47"/>
      <c r="F30" s="40">
        <f t="shared" si="1"/>
        <v>0</v>
      </c>
      <c r="G30" s="29">
        <f t="shared" si="6"/>
        <v>0</v>
      </c>
      <c r="H30" s="40">
        <f t="shared" si="3"/>
        <v>0</v>
      </c>
      <c r="I30" s="29">
        <f t="shared" si="7"/>
        <v>0</v>
      </c>
      <c r="K30" s="26">
        <f t="shared" si="8"/>
        <v>0</v>
      </c>
      <c r="L30" s="23">
        <f t="shared" si="9"/>
        <v>12</v>
      </c>
    </row>
    <row r="31" spans="1:12" s="22" customFormat="1" ht="14.1" customHeight="1" x14ac:dyDescent="0.2">
      <c r="A31" s="23">
        <v>13</v>
      </c>
      <c r="B31" s="26"/>
      <c r="C31" s="45"/>
      <c r="D31" s="27">
        <f t="shared" si="0"/>
        <v>0</v>
      </c>
      <c r="E31" s="47"/>
      <c r="F31" s="40">
        <f t="shared" si="1"/>
        <v>0</v>
      </c>
      <c r="G31" s="29">
        <f t="shared" si="6"/>
        <v>0</v>
      </c>
      <c r="H31" s="40">
        <f t="shared" si="3"/>
        <v>0</v>
      </c>
      <c r="I31" s="29">
        <f t="shared" si="7"/>
        <v>0</v>
      </c>
      <c r="K31" s="26">
        <f t="shared" si="8"/>
        <v>0</v>
      </c>
      <c r="L31" s="23">
        <f t="shared" si="9"/>
        <v>13</v>
      </c>
    </row>
    <row r="32" spans="1:12" s="22" customFormat="1" ht="14.1" customHeight="1" x14ac:dyDescent="0.2">
      <c r="A32" s="23">
        <v>14</v>
      </c>
      <c r="B32" s="26"/>
      <c r="C32" s="45"/>
      <c r="D32" s="27">
        <f t="shared" si="0"/>
        <v>0</v>
      </c>
      <c r="E32" s="47"/>
      <c r="F32" s="40">
        <f t="shared" si="1"/>
        <v>0</v>
      </c>
      <c r="G32" s="29">
        <f t="shared" si="6"/>
        <v>0</v>
      </c>
      <c r="H32" s="40">
        <f t="shared" si="3"/>
        <v>0</v>
      </c>
      <c r="I32" s="29">
        <f t="shared" si="7"/>
        <v>0</v>
      </c>
      <c r="K32" s="26">
        <f t="shared" si="8"/>
        <v>0</v>
      </c>
      <c r="L32" s="23">
        <f t="shared" si="9"/>
        <v>14</v>
      </c>
    </row>
    <row r="33" spans="1:12" s="22" customFormat="1" ht="14.1" customHeight="1" x14ac:dyDescent="0.2">
      <c r="A33" s="23">
        <v>15</v>
      </c>
      <c r="B33" s="26"/>
      <c r="C33" s="45"/>
      <c r="D33" s="27">
        <f t="shared" si="0"/>
        <v>0</v>
      </c>
      <c r="E33" s="47"/>
      <c r="F33" s="40">
        <f t="shared" si="1"/>
        <v>0</v>
      </c>
      <c r="G33" s="29">
        <f t="shared" si="6"/>
        <v>0</v>
      </c>
      <c r="H33" s="40">
        <f t="shared" si="3"/>
        <v>0</v>
      </c>
      <c r="I33" s="29">
        <f t="shared" si="7"/>
        <v>0</v>
      </c>
      <c r="K33" s="26">
        <f t="shared" si="8"/>
        <v>0</v>
      </c>
      <c r="L33" s="23">
        <f t="shared" si="9"/>
        <v>15</v>
      </c>
    </row>
    <row r="34" spans="1:12" s="22" customFormat="1" ht="14.1" customHeight="1" x14ac:dyDescent="0.2">
      <c r="A34" s="23">
        <v>16</v>
      </c>
      <c r="B34" s="26"/>
      <c r="C34" s="45"/>
      <c r="D34" s="27">
        <f t="shared" si="0"/>
        <v>0</v>
      </c>
      <c r="E34" s="47"/>
      <c r="F34" s="40">
        <f t="shared" si="1"/>
        <v>0</v>
      </c>
      <c r="G34" s="29">
        <f t="shared" si="6"/>
        <v>0</v>
      </c>
      <c r="H34" s="40">
        <f t="shared" si="3"/>
        <v>0</v>
      </c>
      <c r="I34" s="29">
        <f t="shared" si="7"/>
        <v>0</v>
      </c>
      <c r="K34" s="26">
        <f t="shared" si="8"/>
        <v>0</v>
      </c>
      <c r="L34" s="23">
        <f t="shared" si="9"/>
        <v>16</v>
      </c>
    </row>
    <row r="35" spans="1:12" s="22" customFormat="1" ht="14.1" customHeight="1" x14ac:dyDescent="0.2">
      <c r="A35" s="23">
        <v>17</v>
      </c>
      <c r="B35" s="26"/>
      <c r="C35" s="45"/>
      <c r="D35" s="27">
        <f t="shared" si="0"/>
        <v>0</v>
      </c>
      <c r="E35" s="47"/>
      <c r="F35" s="40">
        <f t="shared" si="1"/>
        <v>0</v>
      </c>
      <c r="G35" s="29">
        <f t="shared" si="6"/>
        <v>0</v>
      </c>
      <c r="H35" s="40">
        <f t="shared" si="3"/>
        <v>0</v>
      </c>
      <c r="I35" s="29">
        <f t="shared" si="7"/>
        <v>0</v>
      </c>
      <c r="K35" s="26">
        <f t="shared" si="8"/>
        <v>0</v>
      </c>
      <c r="L35" s="23">
        <f t="shared" si="9"/>
        <v>17</v>
      </c>
    </row>
    <row r="36" spans="1:12" s="22" customFormat="1" ht="14.1" customHeight="1" x14ac:dyDescent="0.2">
      <c r="A36" s="23">
        <v>18</v>
      </c>
      <c r="B36" s="26"/>
      <c r="C36" s="45"/>
      <c r="D36" s="27">
        <f t="shared" si="0"/>
        <v>0</v>
      </c>
      <c r="E36" s="47"/>
      <c r="F36" s="40">
        <f t="shared" si="1"/>
        <v>0</v>
      </c>
      <c r="G36" s="29">
        <f t="shared" si="6"/>
        <v>0</v>
      </c>
      <c r="H36" s="40">
        <f t="shared" si="3"/>
        <v>0</v>
      </c>
      <c r="I36" s="29">
        <f t="shared" si="7"/>
        <v>0</v>
      </c>
      <c r="K36" s="26">
        <f t="shared" si="8"/>
        <v>0</v>
      </c>
      <c r="L36" s="23">
        <f t="shared" si="9"/>
        <v>18</v>
      </c>
    </row>
    <row r="37" spans="1:12" s="22" customFormat="1" ht="14.1" customHeight="1" x14ac:dyDescent="0.2">
      <c r="A37" s="23">
        <v>19</v>
      </c>
      <c r="B37" s="26"/>
      <c r="C37" s="45"/>
      <c r="D37" s="27">
        <f t="shared" si="0"/>
        <v>0</v>
      </c>
      <c r="E37" s="47"/>
      <c r="F37" s="40">
        <f t="shared" si="1"/>
        <v>0</v>
      </c>
      <c r="G37" s="29">
        <f t="shared" si="6"/>
        <v>0</v>
      </c>
      <c r="H37" s="40">
        <f t="shared" si="3"/>
        <v>0</v>
      </c>
      <c r="I37" s="29">
        <f t="shared" si="7"/>
        <v>0</v>
      </c>
      <c r="K37" s="26">
        <f t="shared" si="8"/>
        <v>0</v>
      </c>
      <c r="L37" s="23">
        <f t="shared" si="9"/>
        <v>19</v>
      </c>
    </row>
    <row r="38" spans="1:12" s="22" customFormat="1" ht="14.1" customHeight="1" x14ac:dyDescent="0.2">
      <c r="A38" s="43">
        <v>20</v>
      </c>
      <c r="B38" s="37"/>
      <c r="C38" s="46"/>
      <c r="D38" s="38">
        <f t="shared" si="0"/>
        <v>0</v>
      </c>
      <c r="E38" s="48"/>
      <c r="F38" s="41">
        <f t="shared" si="1"/>
        <v>0</v>
      </c>
      <c r="G38" s="42">
        <f t="shared" si="6"/>
        <v>0</v>
      </c>
      <c r="H38" s="41">
        <f t="shared" si="3"/>
        <v>0</v>
      </c>
      <c r="I38" s="42">
        <f t="shared" si="7"/>
        <v>0</v>
      </c>
      <c r="J38" s="67"/>
      <c r="K38" s="37">
        <f t="shared" si="8"/>
        <v>0</v>
      </c>
      <c r="L38" s="43">
        <f t="shared" si="9"/>
        <v>20</v>
      </c>
    </row>
    <row r="39" spans="1:12" s="22" customFormat="1" ht="14.1" customHeight="1" x14ac:dyDescent="0.2">
      <c r="A39" s="30"/>
      <c r="B39" s="7"/>
      <c r="C39" s="7"/>
      <c r="D39" s="7"/>
      <c r="E39" s="24"/>
      <c r="F39" s="7"/>
      <c r="G39" s="24"/>
      <c r="H39" s="24"/>
      <c r="I39" s="24"/>
      <c r="K39" s="25"/>
      <c r="L39" s="25"/>
    </row>
    <row r="40" spans="1:12" s="22" customFormat="1" ht="14.1" customHeight="1" x14ac:dyDescent="0.2">
      <c r="B40" s="7"/>
      <c r="C40" s="7"/>
      <c r="D40" s="7"/>
      <c r="E40" s="25"/>
      <c r="F40" s="7"/>
      <c r="G40" s="25"/>
      <c r="H40" s="25"/>
      <c r="I40" s="25"/>
      <c r="K40" s="25"/>
      <c r="L40" s="25"/>
    </row>
    <row r="41" spans="1:12" s="22" customFormat="1" ht="14.1" customHeight="1" x14ac:dyDescent="0.2">
      <c r="B41" s="7"/>
      <c r="C41" s="7"/>
      <c r="D41" s="7"/>
      <c r="E41" s="24"/>
      <c r="F41" s="7"/>
      <c r="G41" s="25"/>
      <c r="H41" s="25"/>
      <c r="I41" s="25"/>
      <c r="K41" s="25"/>
      <c r="L41" s="25"/>
    </row>
    <row r="42" spans="1:12" ht="14.1" customHeight="1" x14ac:dyDescent="0.2">
      <c r="B42" s="9"/>
      <c r="C42" s="7"/>
      <c r="D42" s="7"/>
      <c r="E42" s="7"/>
      <c r="F42" s="7"/>
      <c r="G42" s="7"/>
    </row>
    <row r="43" spans="1:12" s="1" customFormat="1" ht="14.1" customHeight="1" x14ac:dyDescent="0.2">
      <c r="A43" s="2"/>
      <c r="B43" s="9"/>
      <c r="C43" s="7"/>
      <c r="D43" s="7"/>
      <c r="E43" s="7"/>
      <c r="F43" s="7"/>
      <c r="G43" s="7"/>
      <c r="H43" s="31"/>
      <c r="I43" s="31"/>
      <c r="J43" s="31"/>
    </row>
    <row r="44" spans="1:12" s="1" customFormat="1" ht="14.1" customHeight="1" x14ac:dyDescent="0.2">
      <c r="A44" s="2"/>
      <c r="B44" s="31"/>
      <c r="C44" s="7"/>
      <c r="D44" s="7"/>
      <c r="E44" s="7"/>
      <c r="F44" s="7"/>
      <c r="G44" s="7"/>
      <c r="H44" s="34"/>
    </row>
    <row r="45" spans="1:12" s="1" customFormat="1" ht="14.1" customHeight="1" x14ac:dyDescent="0.2">
      <c r="A45" s="2"/>
      <c r="B45" s="31"/>
      <c r="C45" s="7"/>
      <c r="D45" s="7"/>
      <c r="E45" s="7"/>
      <c r="F45" s="7"/>
      <c r="G45" s="7"/>
      <c r="H45" s="34"/>
    </row>
    <row r="46" spans="1:12" s="1" customFormat="1" ht="14.1" customHeight="1" x14ac:dyDescent="0.2">
      <c r="A46" s="2"/>
      <c r="B46" s="31"/>
      <c r="C46" s="7"/>
      <c r="D46" s="7"/>
      <c r="E46" s="7"/>
      <c r="F46" s="7"/>
      <c r="G46" s="7"/>
      <c r="H46" s="34"/>
    </row>
    <row r="47" spans="1:12" s="1" customFormat="1" ht="14.1" customHeight="1" x14ac:dyDescent="0.2">
      <c r="A47" s="2"/>
      <c r="B47" s="31"/>
      <c r="C47" s="7"/>
      <c r="D47" s="7"/>
      <c r="E47" s="7"/>
      <c r="F47" s="7"/>
      <c r="G47" s="7"/>
      <c r="H47" s="34"/>
    </row>
    <row r="48" spans="1:12" s="1" customFormat="1" ht="14.1" customHeight="1" x14ac:dyDescent="0.2">
      <c r="A48" s="2"/>
      <c r="B48" s="31"/>
      <c r="C48" s="33"/>
      <c r="F48" s="32"/>
      <c r="G48" s="32"/>
      <c r="H48" s="34"/>
    </row>
    <row r="49" spans="1:8" s="1" customFormat="1" ht="14.1" customHeight="1" x14ac:dyDescent="0.2">
      <c r="A49" s="2"/>
      <c r="B49" s="31"/>
      <c r="C49" s="33"/>
      <c r="F49" s="32"/>
      <c r="G49" s="32"/>
      <c r="H49" s="34"/>
    </row>
    <row r="50" spans="1:8" s="1" customFormat="1" ht="14.1" customHeight="1" x14ac:dyDescent="0.2">
      <c r="A50" s="2"/>
      <c r="B50" s="31"/>
      <c r="C50" s="33"/>
      <c r="F50" s="32"/>
      <c r="G50" s="32"/>
      <c r="H50" s="34"/>
    </row>
    <row r="51" spans="1:8" s="1" customFormat="1" ht="14.1" customHeight="1" x14ac:dyDescent="0.2">
      <c r="A51" s="2"/>
      <c r="B51" s="31"/>
      <c r="C51" s="33"/>
      <c r="F51" s="32"/>
      <c r="G51" s="32"/>
      <c r="H51" s="34"/>
    </row>
    <row r="52" spans="1:8" s="1" customFormat="1" ht="14.1" customHeight="1" x14ac:dyDescent="0.2">
      <c r="A52" s="2"/>
      <c r="B52" s="31"/>
      <c r="C52" s="33"/>
      <c r="F52" s="32"/>
      <c r="G52" s="32"/>
      <c r="H52" s="34"/>
    </row>
    <row r="53" spans="1:8" s="1" customFormat="1" ht="14.1" customHeight="1" x14ac:dyDescent="0.2">
      <c r="A53" s="2"/>
      <c r="B53" s="31"/>
      <c r="C53" s="33"/>
      <c r="F53" s="32"/>
      <c r="G53" s="32"/>
      <c r="H53" s="34"/>
    </row>
    <row r="54" spans="1:8" s="1" customFormat="1" ht="14.1" customHeight="1" x14ac:dyDescent="0.2">
      <c r="A54" s="2"/>
      <c r="B54" s="31"/>
      <c r="C54" s="33"/>
      <c r="F54" s="32"/>
      <c r="G54" s="32"/>
      <c r="H54" s="34"/>
    </row>
    <row r="55" spans="1:8" s="1" customFormat="1" ht="14.1" customHeight="1" x14ac:dyDescent="0.2">
      <c r="A55" s="2"/>
      <c r="B55" s="31"/>
      <c r="C55" s="33"/>
      <c r="F55" s="32"/>
      <c r="G55" s="32"/>
      <c r="H55" s="34"/>
    </row>
    <row r="56" spans="1:8" s="1" customFormat="1" ht="14.1" customHeight="1" x14ac:dyDescent="0.2">
      <c r="A56" s="2"/>
      <c r="B56" s="31"/>
      <c r="C56" s="33"/>
      <c r="F56" s="32"/>
      <c r="G56" s="32"/>
      <c r="H56" s="34"/>
    </row>
    <row r="57" spans="1:8" s="1" customFormat="1" ht="14.1" customHeight="1" x14ac:dyDescent="0.2">
      <c r="A57" s="2"/>
      <c r="B57" s="31"/>
      <c r="C57" s="33"/>
      <c r="F57" s="32"/>
      <c r="G57" s="32"/>
      <c r="H57" s="34"/>
    </row>
    <row r="58" spans="1:8" s="1" customFormat="1" ht="14.1" customHeight="1" x14ac:dyDescent="0.2">
      <c r="A58" s="2"/>
      <c r="B58" s="31"/>
      <c r="C58" s="33"/>
      <c r="F58" s="32"/>
      <c r="G58" s="32"/>
      <c r="H58" s="34"/>
    </row>
    <row r="59" spans="1:8" s="1" customFormat="1" ht="14.1" customHeight="1" x14ac:dyDescent="0.2">
      <c r="A59" s="2"/>
      <c r="B59" s="31"/>
      <c r="C59" s="33"/>
      <c r="F59" s="32"/>
      <c r="G59" s="32"/>
      <c r="H59" s="34"/>
    </row>
    <row r="60" spans="1:8" s="1" customFormat="1" ht="14.1" customHeight="1" x14ac:dyDescent="0.2">
      <c r="A60" s="2"/>
      <c r="B60" s="31"/>
      <c r="C60" s="33"/>
      <c r="F60" s="32"/>
      <c r="G60" s="32"/>
      <c r="H60" s="34"/>
    </row>
    <row r="61" spans="1:8" s="1" customFormat="1" ht="14.1" customHeight="1" x14ac:dyDescent="0.2">
      <c r="A61" s="2"/>
      <c r="B61" s="31"/>
      <c r="C61" s="33"/>
      <c r="F61" s="32"/>
      <c r="G61" s="32"/>
      <c r="H61" s="34"/>
    </row>
    <row r="62" spans="1:8" ht="14.1" customHeight="1" x14ac:dyDescent="0.2"/>
    <row r="63" spans="1:8" ht="14.1" customHeight="1" x14ac:dyDescent="0.2"/>
    <row r="64" spans="1:8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83B44-CF07-471E-B15A-C1347712D6FF}">
  <dimension ref="A1:AG73"/>
  <sheetViews>
    <sheetView zoomScaleNormal="100" workbookViewId="0">
      <selection activeCell="AA6" sqref="AA6"/>
    </sheetView>
  </sheetViews>
  <sheetFormatPr defaultColWidth="7.42578125" defaultRowHeight="12.75" outlineLevelCol="1" x14ac:dyDescent="0.2"/>
  <cols>
    <col min="1" max="1" width="7.140625" style="2" customWidth="1"/>
    <col min="2" max="4" width="7.42578125" style="2"/>
    <col min="5" max="5" width="7.42578125" style="2" collapsed="1"/>
    <col min="6" max="16" width="7.42578125" style="2"/>
    <col min="17" max="18" width="7.42578125" style="2" outlineLevel="1"/>
    <col min="19" max="252" width="7.42578125" style="2"/>
    <col min="253" max="253" width="7.140625" style="2" customWidth="1"/>
    <col min="254" max="277" width="7.42578125" style="2"/>
    <col min="278" max="279" width="8.5703125" style="2" customWidth="1"/>
    <col min="280" max="508" width="7.42578125" style="2"/>
    <col min="509" max="509" width="7.140625" style="2" customWidth="1"/>
    <col min="510" max="533" width="7.42578125" style="2"/>
    <col min="534" max="535" width="8.5703125" style="2" customWidth="1"/>
    <col min="536" max="764" width="7.42578125" style="2"/>
    <col min="765" max="765" width="7.140625" style="2" customWidth="1"/>
    <col min="766" max="789" width="7.42578125" style="2"/>
    <col min="790" max="791" width="8.5703125" style="2" customWidth="1"/>
    <col min="792" max="1020" width="7.42578125" style="2"/>
    <col min="1021" max="1021" width="7.140625" style="2" customWidth="1"/>
    <col min="1022" max="1045" width="7.42578125" style="2"/>
    <col min="1046" max="1047" width="8.5703125" style="2" customWidth="1"/>
    <col min="1048" max="1276" width="7.42578125" style="2"/>
    <col min="1277" max="1277" width="7.140625" style="2" customWidth="1"/>
    <col min="1278" max="1301" width="7.42578125" style="2"/>
    <col min="1302" max="1303" width="8.5703125" style="2" customWidth="1"/>
    <col min="1304" max="1532" width="7.42578125" style="2"/>
    <col min="1533" max="1533" width="7.140625" style="2" customWidth="1"/>
    <col min="1534" max="1557" width="7.42578125" style="2"/>
    <col min="1558" max="1559" width="8.5703125" style="2" customWidth="1"/>
    <col min="1560" max="1788" width="7.42578125" style="2"/>
    <col min="1789" max="1789" width="7.140625" style="2" customWidth="1"/>
    <col min="1790" max="1813" width="7.42578125" style="2"/>
    <col min="1814" max="1815" width="8.5703125" style="2" customWidth="1"/>
    <col min="1816" max="2044" width="7.42578125" style="2"/>
    <col min="2045" max="2045" width="7.140625" style="2" customWidth="1"/>
    <col min="2046" max="2069" width="7.42578125" style="2"/>
    <col min="2070" max="2071" width="8.5703125" style="2" customWidth="1"/>
    <col min="2072" max="2300" width="7.42578125" style="2"/>
    <col min="2301" max="2301" width="7.140625" style="2" customWidth="1"/>
    <col min="2302" max="2325" width="7.42578125" style="2"/>
    <col min="2326" max="2327" width="8.5703125" style="2" customWidth="1"/>
    <col min="2328" max="2556" width="7.42578125" style="2"/>
    <col min="2557" max="2557" width="7.140625" style="2" customWidth="1"/>
    <col min="2558" max="2581" width="7.42578125" style="2"/>
    <col min="2582" max="2583" width="8.5703125" style="2" customWidth="1"/>
    <col min="2584" max="2812" width="7.42578125" style="2"/>
    <col min="2813" max="2813" width="7.140625" style="2" customWidth="1"/>
    <col min="2814" max="2837" width="7.42578125" style="2"/>
    <col min="2838" max="2839" width="8.5703125" style="2" customWidth="1"/>
    <col min="2840" max="3068" width="7.42578125" style="2"/>
    <col min="3069" max="3069" width="7.140625" style="2" customWidth="1"/>
    <col min="3070" max="3093" width="7.42578125" style="2"/>
    <col min="3094" max="3095" width="8.5703125" style="2" customWidth="1"/>
    <col min="3096" max="3324" width="7.42578125" style="2"/>
    <col min="3325" max="3325" width="7.140625" style="2" customWidth="1"/>
    <col min="3326" max="3349" width="7.42578125" style="2"/>
    <col min="3350" max="3351" width="8.5703125" style="2" customWidth="1"/>
    <col min="3352" max="3580" width="7.42578125" style="2"/>
    <col min="3581" max="3581" width="7.140625" style="2" customWidth="1"/>
    <col min="3582" max="3605" width="7.42578125" style="2"/>
    <col min="3606" max="3607" width="8.5703125" style="2" customWidth="1"/>
    <col min="3608" max="3836" width="7.42578125" style="2"/>
    <col min="3837" max="3837" width="7.140625" style="2" customWidth="1"/>
    <col min="3838" max="3861" width="7.42578125" style="2"/>
    <col min="3862" max="3863" width="8.5703125" style="2" customWidth="1"/>
    <col min="3864" max="4092" width="7.42578125" style="2"/>
    <col min="4093" max="4093" width="7.140625" style="2" customWidth="1"/>
    <col min="4094" max="4117" width="7.42578125" style="2"/>
    <col min="4118" max="4119" width="8.5703125" style="2" customWidth="1"/>
    <col min="4120" max="4348" width="7.42578125" style="2"/>
    <col min="4349" max="4349" width="7.140625" style="2" customWidth="1"/>
    <col min="4350" max="4373" width="7.42578125" style="2"/>
    <col min="4374" max="4375" width="8.5703125" style="2" customWidth="1"/>
    <col min="4376" max="4604" width="7.42578125" style="2"/>
    <col min="4605" max="4605" width="7.140625" style="2" customWidth="1"/>
    <col min="4606" max="4629" width="7.42578125" style="2"/>
    <col min="4630" max="4631" width="8.5703125" style="2" customWidth="1"/>
    <col min="4632" max="4860" width="7.42578125" style="2"/>
    <col min="4861" max="4861" width="7.140625" style="2" customWidth="1"/>
    <col min="4862" max="4885" width="7.42578125" style="2"/>
    <col min="4886" max="4887" width="8.5703125" style="2" customWidth="1"/>
    <col min="4888" max="5116" width="7.42578125" style="2"/>
    <col min="5117" max="5117" width="7.140625" style="2" customWidth="1"/>
    <col min="5118" max="5141" width="7.42578125" style="2"/>
    <col min="5142" max="5143" width="8.5703125" style="2" customWidth="1"/>
    <col min="5144" max="5372" width="7.42578125" style="2"/>
    <col min="5373" max="5373" width="7.140625" style="2" customWidth="1"/>
    <col min="5374" max="5397" width="7.42578125" style="2"/>
    <col min="5398" max="5399" width="8.5703125" style="2" customWidth="1"/>
    <col min="5400" max="5628" width="7.42578125" style="2"/>
    <col min="5629" max="5629" width="7.140625" style="2" customWidth="1"/>
    <col min="5630" max="5653" width="7.42578125" style="2"/>
    <col min="5654" max="5655" width="8.5703125" style="2" customWidth="1"/>
    <col min="5656" max="5884" width="7.42578125" style="2"/>
    <col min="5885" max="5885" width="7.140625" style="2" customWidth="1"/>
    <col min="5886" max="5909" width="7.42578125" style="2"/>
    <col min="5910" max="5911" width="8.5703125" style="2" customWidth="1"/>
    <col min="5912" max="6140" width="7.42578125" style="2"/>
    <col min="6141" max="6141" width="7.140625" style="2" customWidth="1"/>
    <col min="6142" max="6165" width="7.42578125" style="2"/>
    <col min="6166" max="6167" width="8.5703125" style="2" customWidth="1"/>
    <col min="6168" max="6396" width="7.42578125" style="2"/>
    <col min="6397" max="6397" width="7.140625" style="2" customWidth="1"/>
    <col min="6398" max="6421" width="7.42578125" style="2"/>
    <col min="6422" max="6423" width="8.5703125" style="2" customWidth="1"/>
    <col min="6424" max="6652" width="7.42578125" style="2"/>
    <col min="6653" max="6653" width="7.140625" style="2" customWidth="1"/>
    <col min="6654" max="6677" width="7.42578125" style="2"/>
    <col min="6678" max="6679" width="8.5703125" style="2" customWidth="1"/>
    <col min="6680" max="6908" width="7.42578125" style="2"/>
    <col min="6909" max="6909" width="7.140625" style="2" customWidth="1"/>
    <col min="6910" max="6933" width="7.42578125" style="2"/>
    <col min="6934" max="6935" width="8.5703125" style="2" customWidth="1"/>
    <col min="6936" max="7164" width="7.42578125" style="2"/>
    <col min="7165" max="7165" width="7.140625" style="2" customWidth="1"/>
    <col min="7166" max="7189" width="7.42578125" style="2"/>
    <col min="7190" max="7191" width="8.5703125" style="2" customWidth="1"/>
    <col min="7192" max="7420" width="7.42578125" style="2"/>
    <col min="7421" max="7421" width="7.140625" style="2" customWidth="1"/>
    <col min="7422" max="7445" width="7.42578125" style="2"/>
    <col min="7446" max="7447" width="8.5703125" style="2" customWidth="1"/>
    <col min="7448" max="7676" width="7.42578125" style="2"/>
    <col min="7677" max="7677" width="7.140625" style="2" customWidth="1"/>
    <col min="7678" max="7701" width="7.42578125" style="2"/>
    <col min="7702" max="7703" width="8.5703125" style="2" customWidth="1"/>
    <col min="7704" max="7932" width="7.42578125" style="2"/>
    <col min="7933" max="7933" width="7.140625" style="2" customWidth="1"/>
    <col min="7934" max="7957" width="7.42578125" style="2"/>
    <col min="7958" max="7959" width="8.5703125" style="2" customWidth="1"/>
    <col min="7960" max="8188" width="7.42578125" style="2"/>
    <col min="8189" max="8189" width="7.140625" style="2" customWidth="1"/>
    <col min="8190" max="8213" width="7.42578125" style="2"/>
    <col min="8214" max="8215" width="8.5703125" style="2" customWidth="1"/>
    <col min="8216" max="8444" width="7.42578125" style="2"/>
    <col min="8445" max="8445" width="7.140625" style="2" customWidth="1"/>
    <col min="8446" max="8469" width="7.42578125" style="2"/>
    <col min="8470" max="8471" width="8.5703125" style="2" customWidth="1"/>
    <col min="8472" max="8700" width="7.42578125" style="2"/>
    <col min="8701" max="8701" width="7.140625" style="2" customWidth="1"/>
    <col min="8702" max="8725" width="7.42578125" style="2"/>
    <col min="8726" max="8727" width="8.5703125" style="2" customWidth="1"/>
    <col min="8728" max="8956" width="7.42578125" style="2"/>
    <col min="8957" max="8957" width="7.140625" style="2" customWidth="1"/>
    <col min="8958" max="8981" width="7.42578125" style="2"/>
    <col min="8982" max="8983" width="8.5703125" style="2" customWidth="1"/>
    <col min="8984" max="9212" width="7.42578125" style="2"/>
    <col min="9213" max="9213" width="7.140625" style="2" customWidth="1"/>
    <col min="9214" max="9237" width="7.42578125" style="2"/>
    <col min="9238" max="9239" width="8.5703125" style="2" customWidth="1"/>
    <col min="9240" max="9468" width="7.42578125" style="2"/>
    <col min="9469" max="9469" width="7.140625" style="2" customWidth="1"/>
    <col min="9470" max="9493" width="7.42578125" style="2"/>
    <col min="9494" max="9495" width="8.5703125" style="2" customWidth="1"/>
    <col min="9496" max="9724" width="7.42578125" style="2"/>
    <col min="9725" max="9725" width="7.140625" style="2" customWidth="1"/>
    <col min="9726" max="9749" width="7.42578125" style="2"/>
    <col min="9750" max="9751" width="8.5703125" style="2" customWidth="1"/>
    <col min="9752" max="9980" width="7.42578125" style="2"/>
    <col min="9981" max="9981" width="7.140625" style="2" customWidth="1"/>
    <col min="9982" max="10005" width="7.42578125" style="2"/>
    <col min="10006" max="10007" width="8.5703125" style="2" customWidth="1"/>
    <col min="10008" max="10236" width="7.42578125" style="2"/>
    <col min="10237" max="10237" width="7.140625" style="2" customWidth="1"/>
    <col min="10238" max="10261" width="7.42578125" style="2"/>
    <col min="10262" max="10263" width="8.5703125" style="2" customWidth="1"/>
    <col min="10264" max="10492" width="7.42578125" style="2"/>
    <col min="10493" max="10493" width="7.140625" style="2" customWidth="1"/>
    <col min="10494" max="10517" width="7.42578125" style="2"/>
    <col min="10518" max="10519" width="8.5703125" style="2" customWidth="1"/>
    <col min="10520" max="10748" width="7.42578125" style="2"/>
    <col min="10749" max="10749" width="7.140625" style="2" customWidth="1"/>
    <col min="10750" max="10773" width="7.42578125" style="2"/>
    <col min="10774" max="10775" width="8.5703125" style="2" customWidth="1"/>
    <col min="10776" max="11004" width="7.42578125" style="2"/>
    <col min="11005" max="11005" width="7.140625" style="2" customWidth="1"/>
    <col min="11006" max="11029" width="7.42578125" style="2"/>
    <col min="11030" max="11031" width="8.5703125" style="2" customWidth="1"/>
    <col min="11032" max="11260" width="7.42578125" style="2"/>
    <col min="11261" max="11261" width="7.140625" style="2" customWidth="1"/>
    <col min="11262" max="11285" width="7.42578125" style="2"/>
    <col min="11286" max="11287" width="8.5703125" style="2" customWidth="1"/>
    <col min="11288" max="11516" width="7.42578125" style="2"/>
    <col min="11517" max="11517" width="7.140625" style="2" customWidth="1"/>
    <col min="11518" max="11541" width="7.42578125" style="2"/>
    <col min="11542" max="11543" width="8.5703125" style="2" customWidth="1"/>
    <col min="11544" max="11772" width="7.42578125" style="2"/>
    <col min="11773" max="11773" width="7.140625" style="2" customWidth="1"/>
    <col min="11774" max="11797" width="7.42578125" style="2"/>
    <col min="11798" max="11799" width="8.5703125" style="2" customWidth="1"/>
    <col min="11800" max="12028" width="7.42578125" style="2"/>
    <col min="12029" max="12029" width="7.140625" style="2" customWidth="1"/>
    <col min="12030" max="12053" width="7.42578125" style="2"/>
    <col min="12054" max="12055" width="8.5703125" style="2" customWidth="1"/>
    <col min="12056" max="12284" width="7.42578125" style="2"/>
    <col min="12285" max="12285" width="7.140625" style="2" customWidth="1"/>
    <col min="12286" max="12309" width="7.42578125" style="2"/>
    <col min="12310" max="12311" width="8.5703125" style="2" customWidth="1"/>
    <col min="12312" max="12540" width="7.42578125" style="2"/>
    <col min="12541" max="12541" width="7.140625" style="2" customWidth="1"/>
    <col min="12542" max="12565" width="7.42578125" style="2"/>
    <col min="12566" max="12567" width="8.5703125" style="2" customWidth="1"/>
    <col min="12568" max="12796" width="7.42578125" style="2"/>
    <col min="12797" max="12797" width="7.140625" style="2" customWidth="1"/>
    <col min="12798" max="12821" width="7.42578125" style="2"/>
    <col min="12822" max="12823" width="8.5703125" style="2" customWidth="1"/>
    <col min="12824" max="13052" width="7.42578125" style="2"/>
    <col min="13053" max="13053" width="7.140625" style="2" customWidth="1"/>
    <col min="13054" max="13077" width="7.42578125" style="2"/>
    <col min="13078" max="13079" width="8.5703125" style="2" customWidth="1"/>
    <col min="13080" max="13308" width="7.42578125" style="2"/>
    <col min="13309" max="13309" width="7.140625" style="2" customWidth="1"/>
    <col min="13310" max="13333" width="7.42578125" style="2"/>
    <col min="13334" max="13335" width="8.5703125" style="2" customWidth="1"/>
    <col min="13336" max="13564" width="7.42578125" style="2"/>
    <col min="13565" max="13565" width="7.140625" style="2" customWidth="1"/>
    <col min="13566" max="13589" width="7.42578125" style="2"/>
    <col min="13590" max="13591" width="8.5703125" style="2" customWidth="1"/>
    <col min="13592" max="13820" width="7.42578125" style="2"/>
    <col min="13821" max="13821" width="7.140625" style="2" customWidth="1"/>
    <col min="13822" max="13845" width="7.42578125" style="2"/>
    <col min="13846" max="13847" width="8.5703125" style="2" customWidth="1"/>
    <col min="13848" max="14076" width="7.42578125" style="2"/>
    <col min="14077" max="14077" width="7.140625" style="2" customWidth="1"/>
    <col min="14078" max="14101" width="7.42578125" style="2"/>
    <col min="14102" max="14103" width="8.5703125" style="2" customWidth="1"/>
    <col min="14104" max="14332" width="7.42578125" style="2"/>
    <col min="14333" max="14333" width="7.140625" style="2" customWidth="1"/>
    <col min="14334" max="14357" width="7.42578125" style="2"/>
    <col min="14358" max="14359" width="8.5703125" style="2" customWidth="1"/>
    <col min="14360" max="14588" width="7.42578125" style="2"/>
    <col min="14589" max="14589" width="7.140625" style="2" customWidth="1"/>
    <col min="14590" max="14613" width="7.42578125" style="2"/>
    <col min="14614" max="14615" width="8.5703125" style="2" customWidth="1"/>
    <col min="14616" max="14844" width="7.42578125" style="2"/>
    <col min="14845" max="14845" width="7.140625" style="2" customWidth="1"/>
    <col min="14846" max="14869" width="7.42578125" style="2"/>
    <col min="14870" max="14871" width="8.5703125" style="2" customWidth="1"/>
    <col min="14872" max="15100" width="7.42578125" style="2"/>
    <col min="15101" max="15101" width="7.140625" style="2" customWidth="1"/>
    <col min="15102" max="15125" width="7.42578125" style="2"/>
    <col min="15126" max="15127" width="8.5703125" style="2" customWidth="1"/>
    <col min="15128" max="15356" width="7.42578125" style="2"/>
    <col min="15357" max="15357" width="7.140625" style="2" customWidth="1"/>
    <col min="15358" max="15381" width="7.42578125" style="2"/>
    <col min="15382" max="15383" width="8.5703125" style="2" customWidth="1"/>
    <col min="15384" max="15612" width="7.42578125" style="2"/>
    <col min="15613" max="15613" width="7.140625" style="2" customWidth="1"/>
    <col min="15614" max="15637" width="7.42578125" style="2"/>
    <col min="15638" max="15639" width="8.5703125" style="2" customWidth="1"/>
    <col min="15640" max="15868" width="7.42578125" style="2"/>
    <col min="15869" max="15869" width="7.140625" style="2" customWidth="1"/>
    <col min="15870" max="15893" width="7.42578125" style="2"/>
    <col min="15894" max="15895" width="8.5703125" style="2" customWidth="1"/>
    <col min="15896" max="16124" width="7.42578125" style="2"/>
    <col min="16125" max="16125" width="7.140625" style="2" customWidth="1"/>
    <col min="16126" max="16149" width="7.42578125" style="2"/>
    <col min="16150" max="16151" width="8.5703125" style="2" customWidth="1"/>
    <col min="16152" max="16384" width="7.42578125" style="2"/>
  </cols>
  <sheetData>
    <row r="1" spans="1:26" s="138" customFormat="1" ht="24.75" customHeight="1" x14ac:dyDescent="0.25">
      <c r="A1" s="172" t="s">
        <v>39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2"/>
      <c r="P1" s="173"/>
      <c r="Q1" s="173"/>
      <c r="R1" s="173"/>
      <c r="S1" s="174"/>
      <c r="T1" s="173"/>
      <c r="U1" s="173"/>
      <c r="V1" s="173"/>
      <c r="W1" s="174"/>
    </row>
    <row r="2" spans="1:26" x14ac:dyDescent="0.2">
      <c r="A2" s="49"/>
      <c r="F2" s="3"/>
      <c r="G2" s="3"/>
      <c r="H2" s="4"/>
      <c r="I2" s="5"/>
      <c r="J2" s="5"/>
      <c r="K2" s="5"/>
      <c r="L2" s="5"/>
      <c r="M2" s="145"/>
      <c r="N2" s="145"/>
      <c r="O2" s="70"/>
      <c r="P2" s="5"/>
      <c r="Q2" s="5"/>
      <c r="R2" s="5"/>
      <c r="S2" s="6"/>
      <c r="T2" s="71"/>
      <c r="U2" s="3"/>
      <c r="V2" s="3"/>
      <c r="W2" s="72"/>
    </row>
    <row r="3" spans="1:26" s="7" customFormat="1" x14ac:dyDescent="0.2">
      <c r="A3" s="51" t="s">
        <v>22</v>
      </c>
      <c r="D3" s="56">
        <f>'HPP 1 - Economic'!D6</f>
        <v>0</v>
      </c>
      <c r="E3" s="158"/>
      <c r="O3" s="73" t="s">
        <v>40</v>
      </c>
      <c r="P3" s="146"/>
      <c r="Q3" s="146"/>
      <c r="R3" s="146"/>
      <c r="S3" s="74"/>
      <c r="T3" s="73" t="s">
        <v>41</v>
      </c>
      <c r="U3" s="146"/>
      <c r="V3" s="146"/>
      <c r="W3" s="74"/>
      <c r="X3" s="2"/>
    </row>
    <row r="4" spans="1:26" s="7" customFormat="1" x14ac:dyDescent="0.2">
      <c r="A4" s="51" t="s">
        <v>42</v>
      </c>
      <c r="D4" s="55">
        <v>20</v>
      </c>
      <c r="E4" s="7" t="s">
        <v>2</v>
      </c>
      <c r="O4" s="54"/>
      <c r="S4" s="10"/>
      <c r="T4" s="54"/>
      <c r="W4" s="10"/>
      <c r="X4" s="2"/>
    </row>
    <row r="5" spans="1:26" s="7" customFormat="1" x14ac:dyDescent="0.2">
      <c r="A5" s="51" t="s">
        <v>43</v>
      </c>
      <c r="D5" s="56"/>
      <c r="E5" s="160"/>
      <c r="O5" s="75" t="s">
        <v>44</v>
      </c>
      <c r="P5" s="147"/>
      <c r="Q5" s="56"/>
      <c r="R5" s="148"/>
      <c r="S5" s="10"/>
      <c r="T5" s="76" t="s">
        <v>45</v>
      </c>
      <c r="U5" s="149"/>
      <c r="V5" s="150">
        <f>1-Q5</f>
        <v>1</v>
      </c>
      <c r="W5" s="77"/>
      <c r="X5" s="2"/>
    </row>
    <row r="6" spans="1:26" s="7" customFormat="1" x14ac:dyDescent="0.2">
      <c r="A6" s="54"/>
      <c r="E6" s="53"/>
      <c r="O6" s="78" t="s">
        <v>44</v>
      </c>
      <c r="P6" s="151"/>
      <c r="Q6" s="152" t="e">
        <f>Q5*#REF!</f>
        <v>#REF!</v>
      </c>
      <c r="R6" s="153" t="s">
        <v>25</v>
      </c>
      <c r="S6" s="79"/>
      <c r="T6" s="76" t="s">
        <v>46</v>
      </c>
      <c r="U6" s="149"/>
      <c r="V6" s="154"/>
      <c r="W6" s="80"/>
      <c r="X6" s="2"/>
    </row>
    <row r="7" spans="1:26" s="7" customFormat="1" x14ac:dyDescent="0.2">
      <c r="A7" s="51"/>
      <c r="D7" s="55"/>
      <c r="E7" s="53"/>
      <c r="O7" s="54"/>
      <c r="S7" s="81"/>
      <c r="T7" s="76" t="s">
        <v>47</v>
      </c>
      <c r="U7" s="149"/>
      <c r="V7" s="155">
        <v>8</v>
      </c>
      <c r="W7" s="82" t="s">
        <v>2</v>
      </c>
      <c r="X7" s="2"/>
    </row>
    <row r="8" spans="1:26" s="7" customFormat="1" x14ac:dyDescent="0.2">
      <c r="A8" s="54"/>
      <c r="O8" s="83" t="s">
        <v>48</v>
      </c>
      <c r="P8" s="147"/>
      <c r="Q8" s="84" t="e">
        <f>IRR(O15:O38)</f>
        <v>#VALUE!</v>
      </c>
      <c r="R8" s="156"/>
      <c r="S8" s="10"/>
      <c r="T8" s="85"/>
      <c r="U8" s="149"/>
      <c r="V8" s="149"/>
      <c r="W8" s="80"/>
      <c r="X8" s="2"/>
    </row>
    <row r="9" spans="1:26" s="7" customFormat="1" x14ac:dyDescent="0.2">
      <c r="A9" s="54"/>
      <c r="O9" s="83" t="s">
        <v>49</v>
      </c>
      <c r="P9" s="147"/>
      <c r="Q9" s="164" t="e">
        <f>R38</f>
        <v>#REF!</v>
      </c>
      <c r="R9" s="165" t="s">
        <v>25</v>
      </c>
      <c r="S9" s="10"/>
      <c r="T9" s="85"/>
      <c r="U9" s="157" t="s">
        <v>50</v>
      </c>
      <c r="V9" s="157" t="s">
        <v>51</v>
      </c>
      <c r="W9" s="86" t="s">
        <v>52</v>
      </c>
      <c r="X9" s="2"/>
    </row>
    <row r="10" spans="1:26" s="7" customFormat="1" x14ac:dyDescent="0.2">
      <c r="F10" s="53"/>
      <c r="O10" s="54"/>
      <c r="S10" s="10"/>
      <c r="T10" s="87" t="s">
        <v>53</v>
      </c>
      <c r="U10" s="159" t="e">
        <f>AVERAGE(T19:T38)</f>
        <v>#DIV/0!</v>
      </c>
      <c r="V10" s="159" t="e">
        <f>MIN(T19:T38)</f>
        <v>#DIV/0!</v>
      </c>
      <c r="W10" s="88" t="e">
        <f>MAX(T19:T38)</f>
        <v>#DIV/0!</v>
      </c>
      <c r="Y10" s="89"/>
    </row>
    <row r="11" spans="1:26" s="7" customFormat="1" x14ac:dyDescent="0.2">
      <c r="F11" s="59"/>
      <c r="O11" s="54"/>
      <c r="S11" s="10"/>
      <c r="T11" s="87" t="s">
        <v>54</v>
      </c>
      <c r="U11" s="159" t="e">
        <f>AVERAGE(W19:W38)</f>
        <v>#REF!</v>
      </c>
      <c r="V11" s="159" t="e">
        <f>MIN(W19:W38)</f>
        <v>#REF!</v>
      </c>
      <c r="W11" s="88" t="e">
        <f>MAX(W19:W38)</f>
        <v>#REF!</v>
      </c>
      <c r="Y11" s="90"/>
    </row>
    <row r="12" spans="1:26" s="7" customFormat="1" x14ac:dyDescent="0.2">
      <c r="F12" s="59"/>
      <c r="O12" s="54"/>
      <c r="S12" s="10"/>
      <c r="T12" s="54"/>
      <c r="W12" s="10"/>
      <c r="Y12" s="90"/>
    </row>
    <row r="13" spans="1:26" s="15" customFormat="1" ht="121.7" customHeight="1" x14ac:dyDescent="0.25">
      <c r="A13" s="14" t="s">
        <v>29</v>
      </c>
      <c r="B13" s="35" t="s">
        <v>55</v>
      </c>
      <c r="C13" s="91" t="s">
        <v>56</v>
      </c>
      <c r="D13" s="91" t="s">
        <v>31</v>
      </c>
      <c r="E13" s="14" t="s">
        <v>32</v>
      </c>
      <c r="F13" s="91" t="s">
        <v>57</v>
      </c>
      <c r="G13" s="91" t="s">
        <v>58</v>
      </c>
      <c r="H13" s="91" t="s">
        <v>59</v>
      </c>
      <c r="I13" s="35" t="s">
        <v>60</v>
      </c>
      <c r="J13" s="91" t="s">
        <v>61</v>
      </c>
      <c r="K13" s="16" t="s">
        <v>62</v>
      </c>
      <c r="L13" s="16" t="s">
        <v>63</v>
      </c>
      <c r="M13" s="91" t="s">
        <v>64</v>
      </c>
      <c r="N13" s="36" t="s">
        <v>65</v>
      </c>
      <c r="O13" s="92" t="s">
        <v>66</v>
      </c>
      <c r="P13" s="14" t="s">
        <v>67</v>
      </c>
      <c r="Q13" s="16" t="s">
        <v>68</v>
      </c>
      <c r="R13" s="93" t="s">
        <v>69</v>
      </c>
      <c r="S13" s="92" t="s">
        <v>70</v>
      </c>
      <c r="T13" s="94" t="s">
        <v>71</v>
      </c>
      <c r="U13" s="14" t="s">
        <v>72</v>
      </c>
      <c r="V13" s="14" t="s">
        <v>73</v>
      </c>
      <c r="W13" s="94" t="s">
        <v>74</v>
      </c>
      <c r="Y13" s="95" t="s">
        <v>37</v>
      </c>
      <c r="Z13" s="93" t="s">
        <v>29</v>
      </c>
    </row>
    <row r="14" spans="1:26" s="21" customFormat="1" ht="14.1" customHeight="1" x14ac:dyDescent="0.2">
      <c r="A14" s="96"/>
      <c r="B14" s="18" t="s">
        <v>38</v>
      </c>
      <c r="C14" s="18" t="s">
        <v>38</v>
      </c>
      <c r="D14" s="18" t="s">
        <v>38</v>
      </c>
      <c r="E14" s="17" t="s">
        <v>38</v>
      </c>
      <c r="F14" s="18" t="s">
        <v>38</v>
      </c>
      <c r="G14" s="18" t="s">
        <v>38</v>
      </c>
      <c r="H14" s="18" t="s">
        <v>38</v>
      </c>
      <c r="I14" s="18" t="s">
        <v>38</v>
      </c>
      <c r="J14" s="18" t="s">
        <v>38</v>
      </c>
      <c r="K14" s="19" t="s">
        <v>38</v>
      </c>
      <c r="L14" s="19" t="s">
        <v>38</v>
      </c>
      <c r="M14" s="18" t="s">
        <v>38</v>
      </c>
      <c r="N14" s="20" t="s">
        <v>38</v>
      </c>
      <c r="O14" s="97" t="s">
        <v>38</v>
      </c>
      <c r="P14" s="98" t="s">
        <v>38</v>
      </c>
      <c r="Q14" s="99" t="s">
        <v>38</v>
      </c>
      <c r="R14" s="100" t="s">
        <v>38</v>
      </c>
      <c r="S14" s="97" t="s">
        <v>75</v>
      </c>
      <c r="T14" s="101" t="s">
        <v>76</v>
      </c>
      <c r="U14" s="20" t="s">
        <v>38</v>
      </c>
      <c r="V14" s="20" t="s">
        <v>38</v>
      </c>
      <c r="W14" s="101" t="s">
        <v>76</v>
      </c>
      <c r="Y14" s="102" t="s">
        <v>38</v>
      </c>
      <c r="Z14" s="103"/>
    </row>
    <row r="15" spans="1:26" s="22" customFormat="1" ht="14.1" customHeight="1" x14ac:dyDescent="0.2">
      <c r="A15" s="104">
        <v>-2.5</v>
      </c>
      <c r="B15" s="24"/>
      <c r="C15" s="45">
        <f>'HPP 1 - Economic'!B15</f>
        <v>0</v>
      </c>
      <c r="D15" s="24">
        <f>C15+B15</f>
        <v>0</v>
      </c>
      <c r="E15" s="28"/>
      <c r="F15" s="24">
        <f>J15</f>
        <v>0</v>
      </c>
      <c r="G15" s="24">
        <f>C15*(1-$Q$5)</f>
        <v>0</v>
      </c>
      <c r="H15" s="24">
        <f>G15*(-1+(1+$V$6)^0.5)</f>
        <v>0</v>
      </c>
      <c r="I15" s="24"/>
      <c r="J15" s="24">
        <f>G15+H15-I15</f>
        <v>0</v>
      </c>
      <c r="K15" s="105"/>
      <c r="L15" s="26"/>
      <c r="M15" s="24"/>
      <c r="N15" s="24"/>
      <c r="O15" s="106">
        <f>N15+K15-C15-I15+F15</f>
        <v>0</v>
      </c>
      <c r="P15" s="107">
        <f>O15</f>
        <v>0</v>
      </c>
      <c r="Q15" s="107">
        <f>O15/(1+$D$3)^A15</f>
        <v>0</v>
      </c>
      <c r="R15" s="107">
        <f>Q15</f>
        <v>0</v>
      </c>
      <c r="S15" s="108"/>
      <c r="T15" s="26"/>
      <c r="U15" s="24"/>
      <c r="V15" s="161"/>
      <c r="W15" s="109"/>
      <c r="X15" s="110"/>
      <c r="Y15" s="111">
        <f t="shared" ref="Y15:Y38" si="0">P15</f>
        <v>0</v>
      </c>
      <c r="Z15" s="112">
        <f t="shared" ref="Z15:Z38" si="1">A15</f>
        <v>-2.5</v>
      </c>
    </row>
    <row r="16" spans="1:26" s="22" customFormat="1" ht="14.1" customHeight="1" x14ac:dyDescent="0.2">
      <c r="A16" s="113">
        <f>A17-1</f>
        <v>-2</v>
      </c>
      <c r="B16" s="24"/>
      <c r="C16" s="45">
        <f>'HPP 1 - Economic'!B16</f>
        <v>0</v>
      </c>
      <c r="D16" s="24">
        <f t="shared" ref="D16:D38" si="2">C16+B16</f>
        <v>0</v>
      </c>
      <c r="E16" s="28"/>
      <c r="F16" s="24">
        <f>J16-J15</f>
        <v>0</v>
      </c>
      <c r="G16" s="24">
        <f>J15+C16*(1-$Q$5)</f>
        <v>0</v>
      </c>
      <c r="H16" s="24">
        <f>G16*(-1+(1+$V$6))</f>
        <v>0</v>
      </c>
      <c r="I16" s="24"/>
      <c r="J16" s="24">
        <f>G16+H16-I16</f>
        <v>0</v>
      </c>
      <c r="K16" s="28"/>
      <c r="L16" s="26"/>
      <c r="M16" s="24"/>
      <c r="N16" s="24"/>
      <c r="O16" s="26">
        <f t="shared" ref="O16:O38" si="3">N16+K16-C16-I16+F16</f>
        <v>0</v>
      </c>
      <c r="P16" s="24">
        <f>P15+O16</f>
        <v>0</v>
      </c>
      <c r="Q16" s="24">
        <f t="shared" ref="Q16:Q38" si="4">O16/(1+$D$3)^A16</f>
        <v>0</v>
      </c>
      <c r="R16" s="24">
        <f>R15+Q16</f>
        <v>0</v>
      </c>
      <c r="S16" s="27"/>
      <c r="T16" s="26"/>
      <c r="U16" s="24"/>
      <c r="V16" s="161"/>
      <c r="W16" s="109"/>
      <c r="X16" s="110"/>
      <c r="Y16" s="111">
        <f t="shared" si="0"/>
        <v>0</v>
      </c>
      <c r="Z16" s="112">
        <f t="shared" si="1"/>
        <v>-2</v>
      </c>
    </row>
    <row r="17" spans="1:26" s="22" customFormat="1" ht="14.1" customHeight="1" x14ac:dyDescent="0.2">
      <c r="A17" s="113">
        <f>A18-1</f>
        <v>-1</v>
      </c>
      <c r="B17" s="24"/>
      <c r="C17" s="45">
        <f>'HPP 1 - Economic'!B17</f>
        <v>0</v>
      </c>
      <c r="D17" s="24">
        <f t="shared" si="2"/>
        <v>0</v>
      </c>
      <c r="E17" s="28"/>
      <c r="F17" s="24">
        <f>J17-J16</f>
        <v>0</v>
      </c>
      <c r="G17" s="24">
        <f>J16+C17*(1-$Q$5)</f>
        <v>0</v>
      </c>
      <c r="H17" s="24">
        <f>G17*(-1+(1+$V$6))</f>
        <v>0</v>
      </c>
      <c r="I17" s="24"/>
      <c r="J17" s="24">
        <f>G17+H17-I17</f>
        <v>0</v>
      </c>
      <c r="K17" s="28"/>
      <c r="L17" s="26"/>
      <c r="M17" s="24"/>
      <c r="N17" s="24"/>
      <c r="O17" s="26">
        <f t="shared" si="3"/>
        <v>0</v>
      </c>
      <c r="P17" s="24">
        <f t="shared" ref="P17:P38" si="5">P16+O17</f>
        <v>0</v>
      </c>
      <c r="Q17" s="24">
        <f t="shared" si="4"/>
        <v>0</v>
      </c>
      <c r="R17" s="24">
        <f t="shared" ref="R17:R38" si="6">R16+Q17</f>
        <v>0</v>
      </c>
      <c r="S17" s="27"/>
      <c r="T17" s="26"/>
      <c r="U17" s="24"/>
      <c r="V17" s="161"/>
      <c r="W17" s="109"/>
      <c r="X17" s="110"/>
      <c r="Y17" s="111">
        <f t="shared" si="0"/>
        <v>0</v>
      </c>
      <c r="Z17" s="112">
        <f t="shared" si="1"/>
        <v>-1</v>
      </c>
    </row>
    <row r="18" spans="1:26" s="22" customFormat="1" ht="14.1" customHeight="1" x14ac:dyDescent="0.2">
      <c r="A18" s="113">
        <v>0</v>
      </c>
      <c r="B18" s="24"/>
      <c r="C18" s="45">
        <f>'HPP 1 - Economic'!B18</f>
        <v>0</v>
      </c>
      <c r="D18" s="24">
        <f t="shared" si="2"/>
        <v>0</v>
      </c>
      <c r="E18" s="28"/>
      <c r="F18" s="24">
        <f>J18-J17</f>
        <v>0</v>
      </c>
      <c r="G18" s="24">
        <f t="shared" ref="G18:G26" si="7">J17+C18*(1-$Q$5)</f>
        <v>0</v>
      </c>
      <c r="H18" s="24">
        <f>G18*(-1+(1+$V$6))</f>
        <v>0</v>
      </c>
      <c r="I18" s="24"/>
      <c r="J18" s="24">
        <f>G18+H18-I18</f>
        <v>0</v>
      </c>
      <c r="K18" s="28"/>
      <c r="L18" s="26"/>
      <c r="M18" s="24"/>
      <c r="N18" s="24"/>
      <c r="O18" s="26">
        <f>N18+K18-C18-I18+F18</f>
        <v>0</v>
      </c>
      <c r="P18" s="24">
        <f>P17+O18</f>
        <v>0</v>
      </c>
      <c r="Q18" s="24">
        <f t="shared" si="4"/>
        <v>0</v>
      </c>
      <c r="R18" s="24">
        <f t="shared" si="6"/>
        <v>0</v>
      </c>
      <c r="S18" s="27"/>
      <c r="T18" s="26"/>
      <c r="U18" s="24"/>
      <c r="V18" s="161"/>
      <c r="W18" s="109"/>
      <c r="X18" s="110"/>
      <c r="Y18" s="111">
        <f t="shared" si="0"/>
        <v>0</v>
      </c>
      <c r="Z18" s="112">
        <f t="shared" si="1"/>
        <v>0</v>
      </c>
    </row>
    <row r="19" spans="1:26" s="22" customFormat="1" ht="14.1" customHeight="1" x14ac:dyDescent="0.2">
      <c r="A19" s="113">
        <v>1</v>
      </c>
      <c r="B19" s="45">
        <f>'HPP 1 - Economic'!C19</f>
        <v>0</v>
      </c>
      <c r="C19" s="24"/>
      <c r="D19" s="24">
        <f t="shared" si="2"/>
        <v>0</v>
      </c>
      <c r="E19" s="47">
        <f>'HPP 1 - Economic'!E19</f>
        <v>0</v>
      </c>
      <c r="F19" s="24"/>
      <c r="G19" s="162">
        <f t="shared" si="7"/>
        <v>0</v>
      </c>
      <c r="H19" s="162">
        <f t="shared" ref="H19:H26" si="8">G19*$V$6</f>
        <v>0</v>
      </c>
      <c r="I19" s="162">
        <f t="shared" ref="I19:I26" si="9">$G$19/$V$7</f>
        <v>0</v>
      </c>
      <c r="J19" s="162">
        <f>G19-I19</f>
        <v>0</v>
      </c>
      <c r="K19" s="114" t="e">
        <f>#REF!/$D$4</f>
        <v>#REF!</v>
      </c>
      <c r="L19" s="26" t="e">
        <f>E19-D19-H19-K19</f>
        <v>#REF!</v>
      </c>
      <c r="M19" s="24" t="e">
        <f t="shared" ref="M19:M38" si="10">IF(L19&lt;0,0,L19*($D$5))</f>
        <v>#REF!</v>
      </c>
      <c r="N19" s="24" t="e">
        <f>L19-M19</f>
        <v>#REF!</v>
      </c>
      <c r="O19" s="26" t="e">
        <f>N19+K19-C19-I19+F19</f>
        <v>#REF!</v>
      </c>
      <c r="P19" s="24" t="e">
        <f>P18+O19</f>
        <v>#REF!</v>
      </c>
      <c r="Q19" s="24" t="e">
        <f>O19/(1+$D$3)^A19</f>
        <v>#REF!</v>
      </c>
      <c r="R19" s="24" t="e">
        <f t="shared" si="6"/>
        <v>#REF!</v>
      </c>
      <c r="S19" s="115" t="e">
        <f t="shared" ref="S19:S38" si="11">O19/Q$6</f>
        <v>#REF!</v>
      </c>
      <c r="T19" s="116" t="e">
        <f t="shared" ref="T19:T26" si="12">(E19-D19)/(H19+I19)</f>
        <v>#DIV/0!</v>
      </c>
      <c r="U19" s="24" t="e">
        <f t="shared" ref="U19:U26" si="13">E19-D19-M19</f>
        <v>#REF!</v>
      </c>
      <c r="V19" s="24" t="e">
        <f>NPV(D$3,U19:U$26)</f>
        <v>#REF!</v>
      </c>
      <c r="W19" s="117" t="e">
        <f t="shared" ref="W19:W26" si="14">V19/G19</f>
        <v>#REF!</v>
      </c>
      <c r="X19" s="110"/>
      <c r="Y19" s="111" t="e">
        <f t="shared" si="0"/>
        <v>#REF!</v>
      </c>
      <c r="Z19" s="112">
        <f t="shared" si="1"/>
        <v>1</v>
      </c>
    </row>
    <row r="20" spans="1:26" s="22" customFormat="1" ht="14.1" customHeight="1" x14ac:dyDescent="0.2">
      <c r="A20" s="113">
        <f t="shared" ref="A20:A38" si="15">A19+1</f>
        <v>2</v>
      </c>
      <c r="B20" s="45">
        <f>'HPP 1 - Economic'!C20</f>
        <v>0</v>
      </c>
      <c r="C20" s="24"/>
      <c r="D20" s="24">
        <f t="shared" si="2"/>
        <v>0</v>
      </c>
      <c r="E20" s="47">
        <f>'HPP 1 - Economic'!E20</f>
        <v>0</v>
      </c>
      <c r="F20" s="24"/>
      <c r="G20" s="162">
        <f t="shared" si="7"/>
        <v>0</v>
      </c>
      <c r="H20" s="162">
        <f t="shared" si="8"/>
        <v>0</v>
      </c>
      <c r="I20" s="162">
        <f t="shared" si="9"/>
        <v>0</v>
      </c>
      <c r="J20" s="162">
        <f>G20-I20</f>
        <v>0</v>
      </c>
      <c r="K20" s="114" t="e">
        <f>#REF!/$D$4</f>
        <v>#REF!</v>
      </c>
      <c r="L20" s="26" t="e">
        <f t="shared" ref="L20:L38" si="16">E20-D20-H20-K20</f>
        <v>#REF!</v>
      </c>
      <c r="M20" s="24" t="e">
        <f t="shared" si="10"/>
        <v>#REF!</v>
      </c>
      <c r="N20" s="24" t="e">
        <f t="shared" ref="N20:N38" si="17">L20-M20</f>
        <v>#REF!</v>
      </c>
      <c r="O20" s="26" t="e">
        <f t="shared" si="3"/>
        <v>#REF!</v>
      </c>
      <c r="P20" s="24" t="e">
        <f t="shared" si="5"/>
        <v>#REF!</v>
      </c>
      <c r="Q20" s="24" t="e">
        <f t="shared" si="4"/>
        <v>#REF!</v>
      </c>
      <c r="R20" s="24" t="e">
        <f t="shared" si="6"/>
        <v>#REF!</v>
      </c>
      <c r="S20" s="115" t="e">
        <f t="shared" si="11"/>
        <v>#REF!</v>
      </c>
      <c r="T20" s="116" t="e">
        <f t="shared" si="12"/>
        <v>#DIV/0!</v>
      </c>
      <c r="U20" s="24" t="e">
        <f t="shared" si="13"/>
        <v>#REF!</v>
      </c>
      <c r="V20" s="24" t="e">
        <f>NPV(D$3,U20:U$26)</f>
        <v>#REF!</v>
      </c>
      <c r="W20" s="117" t="e">
        <f t="shared" si="14"/>
        <v>#REF!</v>
      </c>
      <c r="X20" s="110"/>
      <c r="Y20" s="111" t="e">
        <f t="shared" si="0"/>
        <v>#REF!</v>
      </c>
      <c r="Z20" s="112">
        <f t="shared" si="1"/>
        <v>2</v>
      </c>
    </row>
    <row r="21" spans="1:26" s="22" customFormat="1" ht="14.1" customHeight="1" x14ac:dyDescent="0.2">
      <c r="A21" s="113">
        <f t="shared" si="15"/>
        <v>3</v>
      </c>
      <c r="B21" s="45">
        <f>'HPP 1 - Economic'!C21</f>
        <v>0</v>
      </c>
      <c r="C21" s="24"/>
      <c r="D21" s="24">
        <f t="shared" si="2"/>
        <v>0</v>
      </c>
      <c r="E21" s="47">
        <f>'HPP 1 - Economic'!E21</f>
        <v>0</v>
      </c>
      <c r="F21" s="24"/>
      <c r="G21" s="162">
        <f t="shared" si="7"/>
        <v>0</v>
      </c>
      <c r="H21" s="162">
        <f t="shared" si="8"/>
        <v>0</v>
      </c>
      <c r="I21" s="162">
        <f t="shared" si="9"/>
        <v>0</v>
      </c>
      <c r="J21" s="162">
        <f t="shared" ref="J21:J26" si="18">G21-I21</f>
        <v>0</v>
      </c>
      <c r="K21" s="114" t="e">
        <f>#REF!/$D$4</f>
        <v>#REF!</v>
      </c>
      <c r="L21" s="26" t="e">
        <f t="shared" si="16"/>
        <v>#REF!</v>
      </c>
      <c r="M21" s="24" t="e">
        <f t="shared" si="10"/>
        <v>#REF!</v>
      </c>
      <c r="N21" s="24" t="e">
        <f t="shared" si="17"/>
        <v>#REF!</v>
      </c>
      <c r="O21" s="26" t="e">
        <f t="shared" si="3"/>
        <v>#REF!</v>
      </c>
      <c r="P21" s="24" t="e">
        <f t="shared" si="5"/>
        <v>#REF!</v>
      </c>
      <c r="Q21" s="24" t="e">
        <f t="shared" si="4"/>
        <v>#REF!</v>
      </c>
      <c r="R21" s="24" t="e">
        <f t="shared" si="6"/>
        <v>#REF!</v>
      </c>
      <c r="S21" s="115" t="e">
        <f t="shared" si="11"/>
        <v>#REF!</v>
      </c>
      <c r="T21" s="116" t="e">
        <f t="shared" si="12"/>
        <v>#DIV/0!</v>
      </c>
      <c r="U21" s="24" t="e">
        <f t="shared" si="13"/>
        <v>#REF!</v>
      </c>
      <c r="V21" s="24" t="e">
        <f>NPV(D$3,U21:U$26)</f>
        <v>#REF!</v>
      </c>
      <c r="W21" s="117" t="e">
        <f t="shared" si="14"/>
        <v>#REF!</v>
      </c>
      <c r="X21" s="110"/>
      <c r="Y21" s="111" t="e">
        <f t="shared" si="0"/>
        <v>#REF!</v>
      </c>
      <c r="Z21" s="112">
        <f t="shared" si="1"/>
        <v>3</v>
      </c>
    </row>
    <row r="22" spans="1:26" s="22" customFormat="1" ht="14.1" customHeight="1" x14ac:dyDescent="0.2">
      <c r="A22" s="113">
        <f t="shared" si="15"/>
        <v>4</v>
      </c>
      <c r="B22" s="45">
        <f>'HPP 1 - Economic'!C22</f>
        <v>0</v>
      </c>
      <c r="C22" s="24"/>
      <c r="D22" s="24">
        <f t="shared" si="2"/>
        <v>0</v>
      </c>
      <c r="E22" s="47">
        <f>'HPP 1 - Economic'!E22</f>
        <v>0</v>
      </c>
      <c r="F22" s="24"/>
      <c r="G22" s="162">
        <f t="shared" si="7"/>
        <v>0</v>
      </c>
      <c r="H22" s="162">
        <f t="shared" si="8"/>
        <v>0</v>
      </c>
      <c r="I22" s="162">
        <f t="shared" si="9"/>
        <v>0</v>
      </c>
      <c r="J22" s="162">
        <f t="shared" si="18"/>
        <v>0</v>
      </c>
      <c r="K22" s="114" t="e">
        <f>#REF!/$D$4</f>
        <v>#REF!</v>
      </c>
      <c r="L22" s="26" t="e">
        <f t="shared" si="16"/>
        <v>#REF!</v>
      </c>
      <c r="M22" s="24" t="e">
        <f t="shared" si="10"/>
        <v>#REF!</v>
      </c>
      <c r="N22" s="24" t="e">
        <f t="shared" si="17"/>
        <v>#REF!</v>
      </c>
      <c r="O22" s="26" t="e">
        <f t="shared" si="3"/>
        <v>#REF!</v>
      </c>
      <c r="P22" s="24" t="e">
        <f t="shared" si="5"/>
        <v>#REF!</v>
      </c>
      <c r="Q22" s="24" t="e">
        <f t="shared" si="4"/>
        <v>#REF!</v>
      </c>
      <c r="R22" s="24" t="e">
        <f t="shared" si="6"/>
        <v>#REF!</v>
      </c>
      <c r="S22" s="115" t="e">
        <f t="shared" si="11"/>
        <v>#REF!</v>
      </c>
      <c r="T22" s="116" t="e">
        <f t="shared" si="12"/>
        <v>#DIV/0!</v>
      </c>
      <c r="U22" s="24" t="e">
        <f t="shared" si="13"/>
        <v>#REF!</v>
      </c>
      <c r="V22" s="24" t="e">
        <f>NPV(D$3,U22:U$26)</f>
        <v>#REF!</v>
      </c>
      <c r="W22" s="117" t="e">
        <f t="shared" si="14"/>
        <v>#REF!</v>
      </c>
      <c r="X22" s="110"/>
      <c r="Y22" s="111" t="e">
        <f t="shared" si="0"/>
        <v>#REF!</v>
      </c>
      <c r="Z22" s="112">
        <f t="shared" si="1"/>
        <v>4</v>
      </c>
    </row>
    <row r="23" spans="1:26" s="22" customFormat="1" ht="14.1" customHeight="1" x14ac:dyDescent="0.2">
      <c r="A23" s="113">
        <f t="shared" si="15"/>
        <v>5</v>
      </c>
      <c r="B23" s="45">
        <f>'HPP 1 - Economic'!C23</f>
        <v>0</v>
      </c>
      <c r="C23" s="24"/>
      <c r="D23" s="24">
        <f t="shared" si="2"/>
        <v>0</v>
      </c>
      <c r="E23" s="47">
        <f>'HPP 1 - Economic'!E23</f>
        <v>0</v>
      </c>
      <c r="F23" s="24"/>
      <c r="G23" s="162">
        <f t="shared" si="7"/>
        <v>0</v>
      </c>
      <c r="H23" s="162">
        <f t="shared" si="8"/>
        <v>0</v>
      </c>
      <c r="I23" s="162">
        <f t="shared" si="9"/>
        <v>0</v>
      </c>
      <c r="J23" s="162">
        <f t="shared" si="18"/>
        <v>0</v>
      </c>
      <c r="K23" s="114" t="e">
        <f>#REF!/$D$4</f>
        <v>#REF!</v>
      </c>
      <c r="L23" s="26" t="e">
        <f t="shared" si="16"/>
        <v>#REF!</v>
      </c>
      <c r="M23" s="24" t="e">
        <f t="shared" si="10"/>
        <v>#REF!</v>
      </c>
      <c r="N23" s="24" t="e">
        <f t="shared" si="17"/>
        <v>#REF!</v>
      </c>
      <c r="O23" s="26" t="e">
        <f t="shared" si="3"/>
        <v>#REF!</v>
      </c>
      <c r="P23" s="24" t="e">
        <f t="shared" si="5"/>
        <v>#REF!</v>
      </c>
      <c r="Q23" s="24" t="e">
        <f t="shared" si="4"/>
        <v>#REF!</v>
      </c>
      <c r="R23" s="24" t="e">
        <f t="shared" si="6"/>
        <v>#REF!</v>
      </c>
      <c r="S23" s="115" t="e">
        <f t="shared" si="11"/>
        <v>#REF!</v>
      </c>
      <c r="T23" s="116" t="e">
        <f t="shared" si="12"/>
        <v>#DIV/0!</v>
      </c>
      <c r="U23" s="24" t="e">
        <f t="shared" si="13"/>
        <v>#REF!</v>
      </c>
      <c r="V23" s="24" t="e">
        <f>NPV(D$3,U23:U$26)</f>
        <v>#REF!</v>
      </c>
      <c r="W23" s="117" t="e">
        <f t="shared" si="14"/>
        <v>#REF!</v>
      </c>
      <c r="X23" s="110"/>
      <c r="Y23" s="111" t="e">
        <f t="shared" si="0"/>
        <v>#REF!</v>
      </c>
      <c r="Z23" s="112">
        <f t="shared" si="1"/>
        <v>5</v>
      </c>
    </row>
    <row r="24" spans="1:26" s="22" customFormat="1" ht="14.1" customHeight="1" x14ac:dyDescent="0.2">
      <c r="A24" s="113">
        <f t="shared" si="15"/>
        <v>6</v>
      </c>
      <c r="B24" s="45">
        <f>'HPP 1 - Economic'!C24</f>
        <v>0</v>
      </c>
      <c r="C24" s="24"/>
      <c r="D24" s="24">
        <f t="shared" si="2"/>
        <v>0</v>
      </c>
      <c r="E24" s="47">
        <f>'HPP 1 - Economic'!E24</f>
        <v>0</v>
      </c>
      <c r="F24" s="24"/>
      <c r="G24" s="162">
        <f t="shared" si="7"/>
        <v>0</v>
      </c>
      <c r="H24" s="162">
        <f t="shared" si="8"/>
        <v>0</v>
      </c>
      <c r="I24" s="162">
        <f t="shared" si="9"/>
        <v>0</v>
      </c>
      <c r="J24" s="162">
        <f t="shared" si="18"/>
        <v>0</v>
      </c>
      <c r="K24" s="114" t="e">
        <f>#REF!/$D$4</f>
        <v>#REF!</v>
      </c>
      <c r="L24" s="26" t="e">
        <f t="shared" si="16"/>
        <v>#REF!</v>
      </c>
      <c r="M24" s="24" t="e">
        <f t="shared" si="10"/>
        <v>#REF!</v>
      </c>
      <c r="N24" s="24" t="e">
        <f t="shared" si="17"/>
        <v>#REF!</v>
      </c>
      <c r="O24" s="26" t="e">
        <f t="shared" si="3"/>
        <v>#REF!</v>
      </c>
      <c r="P24" s="24" t="e">
        <f t="shared" si="5"/>
        <v>#REF!</v>
      </c>
      <c r="Q24" s="24" t="e">
        <f t="shared" si="4"/>
        <v>#REF!</v>
      </c>
      <c r="R24" s="24" t="e">
        <f t="shared" si="6"/>
        <v>#REF!</v>
      </c>
      <c r="S24" s="115" t="e">
        <f t="shared" si="11"/>
        <v>#REF!</v>
      </c>
      <c r="T24" s="116" t="e">
        <f t="shared" si="12"/>
        <v>#DIV/0!</v>
      </c>
      <c r="U24" s="24" t="e">
        <f t="shared" si="13"/>
        <v>#REF!</v>
      </c>
      <c r="V24" s="24" t="e">
        <f>NPV(D$3,U24:U$26)</f>
        <v>#REF!</v>
      </c>
      <c r="W24" s="117" t="e">
        <f t="shared" si="14"/>
        <v>#REF!</v>
      </c>
      <c r="X24" s="110"/>
      <c r="Y24" s="111" t="e">
        <f t="shared" si="0"/>
        <v>#REF!</v>
      </c>
      <c r="Z24" s="112">
        <f t="shared" si="1"/>
        <v>6</v>
      </c>
    </row>
    <row r="25" spans="1:26" s="22" customFormat="1" ht="14.1" customHeight="1" x14ac:dyDescent="0.2">
      <c r="A25" s="113">
        <f t="shared" si="15"/>
        <v>7</v>
      </c>
      <c r="B25" s="45">
        <f>'HPP 1 - Economic'!C25</f>
        <v>0</v>
      </c>
      <c r="C25" s="24"/>
      <c r="D25" s="24">
        <f t="shared" si="2"/>
        <v>0</v>
      </c>
      <c r="E25" s="47">
        <f>'HPP 1 - Economic'!E25</f>
        <v>0</v>
      </c>
      <c r="F25" s="24"/>
      <c r="G25" s="162">
        <f t="shared" si="7"/>
        <v>0</v>
      </c>
      <c r="H25" s="162">
        <f t="shared" si="8"/>
        <v>0</v>
      </c>
      <c r="I25" s="162">
        <f t="shared" si="9"/>
        <v>0</v>
      </c>
      <c r="J25" s="162">
        <f t="shared" si="18"/>
        <v>0</v>
      </c>
      <c r="K25" s="114" t="e">
        <f>#REF!/$D$4</f>
        <v>#REF!</v>
      </c>
      <c r="L25" s="26" t="e">
        <f t="shared" si="16"/>
        <v>#REF!</v>
      </c>
      <c r="M25" s="24" t="e">
        <f t="shared" si="10"/>
        <v>#REF!</v>
      </c>
      <c r="N25" s="24" t="e">
        <f t="shared" si="17"/>
        <v>#REF!</v>
      </c>
      <c r="O25" s="26" t="e">
        <f t="shared" si="3"/>
        <v>#REF!</v>
      </c>
      <c r="P25" s="24" t="e">
        <f t="shared" si="5"/>
        <v>#REF!</v>
      </c>
      <c r="Q25" s="24" t="e">
        <f t="shared" si="4"/>
        <v>#REF!</v>
      </c>
      <c r="R25" s="24" t="e">
        <f t="shared" si="6"/>
        <v>#REF!</v>
      </c>
      <c r="S25" s="115" t="e">
        <f t="shared" si="11"/>
        <v>#REF!</v>
      </c>
      <c r="T25" s="116" t="e">
        <f t="shared" si="12"/>
        <v>#DIV/0!</v>
      </c>
      <c r="U25" s="24" t="e">
        <f t="shared" si="13"/>
        <v>#REF!</v>
      </c>
      <c r="V25" s="24" t="e">
        <f>NPV(D$3,U25:U$26)</f>
        <v>#REF!</v>
      </c>
      <c r="W25" s="117" t="e">
        <f t="shared" si="14"/>
        <v>#REF!</v>
      </c>
      <c r="X25" s="110"/>
      <c r="Y25" s="111" t="e">
        <f t="shared" si="0"/>
        <v>#REF!</v>
      </c>
      <c r="Z25" s="112">
        <f t="shared" si="1"/>
        <v>7</v>
      </c>
    </row>
    <row r="26" spans="1:26" s="22" customFormat="1" ht="14.1" customHeight="1" x14ac:dyDescent="0.2">
      <c r="A26" s="113">
        <f t="shared" si="15"/>
        <v>8</v>
      </c>
      <c r="B26" s="45">
        <f>'HPP 1 - Economic'!C26</f>
        <v>0</v>
      </c>
      <c r="C26" s="24"/>
      <c r="D26" s="24">
        <f t="shared" si="2"/>
        <v>0</v>
      </c>
      <c r="E26" s="47">
        <f>'HPP 1 - Economic'!E26</f>
        <v>0</v>
      </c>
      <c r="F26" s="24"/>
      <c r="G26" s="162">
        <f t="shared" si="7"/>
        <v>0</v>
      </c>
      <c r="H26" s="162">
        <f t="shared" si="8"/>
        <v>0</v>
      </c>
      <c r="I26" s="162">
        <f t="shared" si="9"/>
        <v>0</v>
      </c>
      <c r="J26" s="162">
        <f t="shared" si="18"/>
        <v>0</v>
      </c>
      <c r="K26" s="114" t="e">
        <f>#REF!/$D$4</f>
        <v>#REF!</v>
      </c>
      <c r="L26" s="26" t="e">
        <f t="shared" si="16"/>
        <v>#REF!</v>
      </c>
      <c r="M26" s="24" t="e">
        <f t="shared" si="10"/>
        <v>#REF!</v>
      </c>
      <c r="N26" s="24" t="e">
        <f t="shared" si="17"/>
        <v>#REF!</v>
      </c>
      <c r="O26" s="26" t="e">
        <f t="shared" si="3"/>
        <v>#REF!</v>
      </c>
      <c r="P26" s="24" t="e">
        <f t="shared" si="5"/>
        <v>#REF!</v>
      </c>
      <c r="Q26" s="24" t="e">
        <f t="shared" si="4"/>
        <v>#REF!</v>
      </c>
      <c r="R26" s="24" t="e">
        <f t="shared" si="6"/>
        <v>#REF!</v>
      </c>
      <c r="S26" s="115" t="e">
        <f t="shared" si="11"/>
        <v>#REF!</v>
      </c>
      <c r="T26" s="116" t="e">
        <f t="shared" si="12"/>
        <v>#DIV/0!</v>
      </c>
      <c r="U26" s="24" t="e">
        <f t="shared" si="13"/>
        <v>#REF!</v>
      </c>
      <c r="V26" s="24" t="e">
        <f>NPV(D$3,U26:U$26)</f>
        <v>#REF!</v>
      </c>
      <c r="W26" s="117" t="e">
        <f t="shared" si="14"/>
        <v>#REF!</v>
      </c>
      <c r="X26" s="110"/>
      <c r="Y26" s="111" t="e">
        <f t="shared" si="0"/>
        <v>#REF!</v>
      </c>
      <c r="Z26" s="112">
        <f t="shared" si="1"/>
        <v>8</v>
      </c>
    </row>
    <row r="27" spans="1:26" s="22" customFormat="1" ht="14.1" customHeight="1" x14ac:dyDescent="0.2">
      <c r="A27" s="113">
        <f t="shared" si="15"/>
        <v>9</v>
      </c>
      <c r="B27" s="45">
        <f>'HPP 1 - Economic'!C27</f>
        <v>0</v>
      </c>
      <c r="C27" s="24"/>
      <c r="D27" s="24">
        <f t="shared" si="2"/>
        <v>0</v>
      </c>
      <c r="E27" s="47">
        <f>'HPP 1 - Economic'!E27</f>
        <v>0</v>
      </c>
      <c r="F27" s="24"/>
      <c r="G27" s="24"/>
      <c r="H27" s="24"/>
      <c r="I27" s="24"/>
      <c r="J27" s="24"/>
      <c r="K27" s="114" t="e">
        <f>#REF!/$D$4</f>
        <v>#REF!</v>
      </c>
      <c r="L27" s="26" t="e">
        <f t="shared" si="16"/>
        <v>#REF!</v>
      </c>
      <c r="M27" s="24" t="e">
        <f t="shared" si="10"/>
        <v>#REF!</v>
      </c>
      <c r="N27" s="24" t="e">
        <f t="shared" si="17"/>
        <v>#REF!</v>
      </c>
      <c r="O27" s="26" t="e">
        <f t="shared" si="3"/>
        <v>#REF!</v>
      </c>
      <c r="P27" s="24" t="e">
        <f t="shared" si="5"/>
        <v>#REF!</v>
      </c>
      <c r="Q27" s="24" t="e">
        <f t="shared" si="4"/>
        <v>#REF!</v>
      </c>
      <c r="R27" s="24" t="e">
        <f t="shared" si="6"/>
        <v>#REF!</v>
      </c>
      <c r="S27" s="115" t="e">
        <f t="shared" si="11"/>
        <v>#REF!</v>
      </c>
      <c r="T27" s="26"/>
      <c r="U27" s="24"/>
      <c r="V27" s="24"/>
      <c r="W27" s="27"/>
      <c r="X27" s="110"/>
      <c r="Y27" s="111" t="e">
        <f t="shared" si="0"/>
        <v>#REF!</v>
      </c>
      <c r="Z27" s="112">
        <f t="shared" si="1"/>
        <v>9</v>
      </c>
    </row>
    <row r="28" spans="1:26" s="22" customFormat="1" ht="14.1" customHeight="1" x14ac:dyDescent="0.2">
      <c r="A28" s="113">
        <f t="shared" si="15"/>
        <v>10</v>
      </c>
      <c r="B28" s="45">
        <f>'HPP 1 - Economic'!C28</f>
        <v>0</v>
      </c>
      <c r="C28" s="24"/>
      <c r="D28" s="24">
        <f t="shared" si="2"/>
        <v>0</v>
      </c>
      <c r="E28" s="47">
        <f>'HPP 1 - Economic'!E28</f>
        <v>0</v>
      </c>
      <c r="F28" s="24"/>
      <c r="G28" s="24"/>
      <c r="H28" s="24"/>
      <c r="I28" s="24"/>
      <c r="J28" s="24"/>
      <c r="K28" s="114" t="e">
        <f>#REF!/$D$4</f>
        <v>#REF!</v>
      </c>
      <c r="L28" s="26" t="e">
        <f t="shared" si="16"/>
        <v>#REF!</v>
      </c>
      <c r="M28" s="24" t="e">
        <f t="shared" si="10"/>
        <v>#REF!</v>
      </c>
      <c r="N28" s="24" t="e">
        <f t="shared" si="17"/>
        <v>#REF!</v>
      </c>
      <c r="O28" s="26" t="e">
        <f t="shared" si="3"/>
        <v>#REF!</v>
      </c>
      <c r="P28" s="24" t="e">
        <f t="shared" si="5"/>
        <v>#REF!</v>
      </c>
      <c r="Q28" s="24" t="e">
        <f t="shared" si="4"/>
        <v>#REF!</v>
      </c>
      <c r="R28" s="24" t="e">
        <f t="shared" si="6"/>
        <v>#REF!</v>
      </c>
      <c r="S28" s="115" t="e">
        <f t="shared" si="11"/>
        <v>#REF!</v>
      </c>
      <c r="T28" s="26"/>
      <c r="U28" s="24"/>
      <c r="V28" s="24"/>
      <c r="W28" s="27"/>
      <c r="X28" s="110"/>
      <c r="Y28" s="111" t="e">
        <f t="shared" si="0"/>
        <v>#REF!</v>
      </c>
      <c r="Z28" s="112">
        <f t="shared" si="1"/>
        <v>10</v>
      </c>
    </row>
    <row r="29" spans="1:26" s="22" customFormat="1" ht="14.1" customHeight="1" x14ac:dyDescent="0.2">
      <c r="A29" s="113">
        <f t="shared" si="15"/>
        <v>11</v>
      </c>
      <c r="B29" s="45">
        <f>'HPP 1 - Economic'!C29</f>
        <v>0</v>
      </c>
      <c r="C29" s="24"/>
      <c r="D29" s="24">
        <f t="shared" si="2"/>
        <v>0</v>
      </c>
      <c r="E29" s="47">
        <f>'HPP 1 - Economic'!E29</f>
        <v>0</v>
      </c>
      <c r="F29" s="24"/>
      <c r="G29" s="24"/>
      <c r="H29" s="24"/>
      <c r="I29" s="24"/>
      <c r="J29" s="24"/>
      <c r="K29" s="114" t="e">
        <f>#REF!/$D$4</f>
        <v>#REF!</v>
      </c>
      <c r="L29" s="26" t="e">
        <f t="shared" si="16"/>
        <v>#REF!</v>
      </c>
      <c r="M29" s="24" t="e">
        <f t="shared" si="10"/>
        <v>#REF!</v>
      </c>
      <c r="N29" s="24" t="e">
        <f t="shared" si="17"/>
        <v>#REF!</v>
      </c>
      <c r="O29" s="26" t="e">
        <f t="shared" si="3"/>
        <v>#REF!</v>
      </c>
      <c r="P29" s="24" t="e">
        <f t="shared" si="5"/>
        <v>#REF!</v>
      </c>
      <c r="Q29" s="24" t="e">
        <f t="shared" si="4"/>
        <v>#REF!</v>
      </c>
      <c r="R29" s="24" t="e">
        <f t="shared" si="6"/>
        <v>#REF!</v>
      </c>
      <c r="S29" s="115" t="e">
        <f t="shared" si="11"/>
        <v>#REF!</v>
      </c>
      <c r="T29" s="26"/>
      <c r="U29" s="24"/>
      <c r="V29" s="24"/>
      <c r="W29" s="27"/>
      <c r="X29" s="110"/>
      <c r="Y29" s="111" t="e">
        <f t="shared" si="0"/>
        <v>#REF!</v>
      </c>
      <c r="Z29" s="112">
        <f t="shared" si="1"/>
        <v>11</v>
      </c>
    </row>
    <row r="30" spans="1:26" s="22" customFormat="1" ht="14.1" customHeight="1" x14ac:dyDescent="0.2">
      <c r="A30" s="113">
        <f t="shared" si="15"/>
        <v>12</v>
      </c>
      <c r="B30" s="45">
        <f>'HPP 1 - Economic'!C30</f>
        <v>0</v>
      </c>
      <c r="C30" s="24"/>
      <c r="D30" s="24">
        <f t="shared" si="2"/>
        <v>0</v>
      </c>
      <c r="E30" s="47">
        <f>'HPP 1 - Economic'!E30</f>
        <v>0</v>
      </c>
      <c r="F30" s="24"/>
      <c r="G30" s="24"/>
      <c r="H30" s="24"/>
      <c r="I30" s="24"/>
      <c r="J30" s="24"/>
      <c r="K30" s="114" t="e">
        <f>#REF!/$D$4</f>
        <v>#REF!</v>
      </c>
      <c r="L30" s="26" t="e">
        <f t="shared" si="16"/>
        <v>#REF!</v>
      </c>
      <c r="M30" s="24" t="e">
        <f t="shared" si="10"/>
        <v>#REF!</v>
      </c>
      <c r="N30" s="24" t="e">
        <f t="shared" si="17"/>
        <v>#REF!</v>
      </c>
      <c r="O30" s="26" t="e">
        <f t="shared" si="3"/>
        <v>#REF!</v>
      </c>
      <c r="P30" s="24" t="e">
        <f t="shared" si="5"/>
        <v>#REF!</v>
      </c>
      <c r="Q30" s="24" t="e">
        <f t="shared" si="4"/>
        <v>#REF!</v>
      </c>
      <c r="R30" s="24" t="e">
        <f t="shared" si="6"/>
        <v>#REF!</v>
      </c>
      <c r="S30" s="115" t="e">
        <f t="shared" si="11"/>
        <v>#REF!</v>
      </c>
      <c r="T30" s="26"/>
      <c r="U30" s="24"/>
      <c r="V30" s="24"/>
      <c r="W30" s="27"/>
      <c r="X30" s="110"/>
      <c r="Y30" s="111" t="e">
        <f t="shared" si="0"/>
        <v>#REF!</v>
      </c>
      <c r="Z30" s="112">
        <f t="shared" si="1"/>
        <v>12</v>
      </c>
    </row>
    <row r="31" spans="1:26" s="22" customFormat="1" ht="14.1" customHeight="1" x14ac:dyDescent="0.2">
      <c r="A31" s="113">
        <f t="shared" si="15"/>
        <v>13</v>
      </c>
      <c r="B31" s="45">
        <f>'HPP 1 - Economic'!C31</f>
        <v>0</v>
      </c>
      <c r="C31" s="24"/>
      <c r="D31" s="24">
        <f t="shared" si="2"/>
        <v>0</v>
      </c>
      <c r="E31" s="47">
        <f>'HPP 1 - Economic'!E31</f>
        <v>0</v>
      </c>
      <c r="F31" s="24"/>
      <c r="G31" s="24"/>
      <c r="H31" s="24"/>
      <c r="I31" s="24"/>
      <c r="J31" s="24"/>
      <c r="K31" s="114" t="e">
        <f>#REF!/$D$4</f>
        <v>#REF!</v>
      </c>
      <c r="L31" s="26" t="e">
        <f t="shared" si="16"/>
        <v>#REF!</v>
      </c>
      <c r="M31" s="24" t="e">
        <f t="shared" si="10"/>
        <v>#REF!</v>
      </c>
      <c r="N31" s="24" t="e">
        <f t="shared" si="17"/>
        <v>#REF!</v>
      </c>
      <c r="O31" s="26" t="e">
        <f t="shared" si="3"/>
        <v>#REF!</v>
      </c>
      <c r="P31" s="24" t="e">
        <f t="shared" si="5"/>
        <v>#REF!</v>
      </c>
      <c r="Q31" s="24" t="e">
        <f t="shared" si="4"/>
        <v>#REF!</v>
      </c>
      <c r="R31" s="24" t="e">
        <f t="shared" si="6"/>
        <v>#REF!</v>
      </c>
      <c r="S31" s="115" t="e">
        <f t="shared" si="11"/>
        <v>#REF!</v>
      </c>
      <c r="T31" s="26"/>
      <c r="U31" s="24"/>
      <c r="V31" s="24"/>
      <c r="W31" s="27"/>
      <c r="X31" s="110"/>
      <c r="Y31" s="111" t="e">
        <f t="shared" si="0"/>
        <v>#REF!</v>
      </c>
      <c r="Z31" s="112">
        <f t="shared" si="1"/>
        <v>13</v>
      </c>
    </row>
    <row r="32" spans="1:26" s="22" customFormat="1" ht="14.1" customHeight="1" x14ac:dyDescent="0.2">
      <c r="A32" s="113">
        <f t="shared" si="15"/>
        <v>14</v>
      </c>
      <c r="B32" s="45">
        <f>'HPP 1 - Economic'!C32</f>
        <v>0</v>
      </c>
      <c r="C32" s="24"/>
      <c r="D32" s="24">
        <f t="shared" si="2"/>
        <v>0</v>
      </c>
      <c r="E32" s="47">
        <f>'HPP 1 - Economic'!E32</f>
        <v>0</v>
      </c>
      <c r="F32" s="24"/>
      <c r="G32" s="24"/>
      <c r="H32" s="24"/>
      <c r="I32" s="24"/>
      <c r="J32" s="24"/>
      <c r="K32" s="114" t="e">
        <f>#REF!/$D$4</f>
        <v>#REF!</v>
      </c>
      <c r="L32" s="26" t="e">
        <f t="shared" si="16"/>
        <v>#REF!</v>
      </c>
      <c r="M32" s="24" t="e">
        <f t="shared" si="10"/>
        <v>#REF!</v>
      </c>
      <c r="N32" s="24" t="e">
        <f t="shared" si="17"/>
        <v>#REF!</v>
      </c>
      <c r="O32" s="26" t="e">
        <f t="shared" si="3"/>
        <v>#REF!</v>
      </c>
      <c r="P32" s="24" t="e">
        <f t="shared" si="5"/>
        <v>#REF!</v>
      </c>
      <c r="Q32" s="24" t="e">
        <f t="shared" si="4"/>
        <v>#REF!</v>
      </c>
      <c r="R32" s="24" t="e">
        <f t="shared" si="6"/>
        <v>#REF!</v>
      </c>
      <c r="S32" s="115" t="e">
        <f t="shared" si="11"/>
        <v>#REF!</v>
      </c>
      <c r="T32" s="26"/>
      <c r="U32" s="24"/>
      <c r="V32" s="24"/>
      <c r="W32" s="27"/>
      <c r="X32" s="110"/>
      <c r="Y32" s="111" t="e">
        <f t="shared" si="0"/>
        <v>#REF!</v>
      </c>
      <c r="Z32" s="112">
        <f t="shared" si="1"/>
        <v>14</v>
      </c>
    </row>
    <row r="33" spans="1:26" s="22" customFormat="1" ht="14.1" customHeight="1" x14ac:dyDescent="0.2">
      <c r="A33" s="113">
        <f t="shared" si="15"/>
        <v>15</v>
      </c>
      <c r="B33" s="45">
        <f>'HPP 1 - Economic'!C33</f>
        <v>0</v>
      </c>
      <c r="C33" s="24"/>
      <c r="D33" s="24">
        <f t="shared" si="2"/>
        <v>0</v>
      </c>
      <c r="E33" s="47">
        <f>'HPP 1 - Economic'!E33</f>
        <v>0</v>
      </c>
      <c r="F33" s="24"/>
      <c r="G33" s="24"/>
      <c r="H33" s="24"/>
      <c r="I33" s="24"/>
      <c r="J33" s="24"/>
      <c r="K33" s="114" t="e">
        <f>#REF!/$D$4</f>
        <v>#REF!</v>
      </c>
      <c r="L33" s="26" t="e">
        <f t="shared" si="16"/>
        <v>#REF!</v>
      </c>
      <c r="M33" s="24" t="e">
        <f t="shared" si="10"/>
        <v>#REF!</v>
      </c>
      <c r="N33" s="24" t="e">
        <f t="shared" si="17"/>
        <v>#REF!</v>
      </c>
      <c r="O33" s="26" t="e">
        <f t="shared" si="3"/>
        <v>#REF!</v>
      </c>
      <c r="P33" s="24" t="e">
        <f t="shared" si="5"/>
        <v>#REF!</v>
      </c>
      <c r="Q33" s="24" t="e">
        <f t="shared" si="4"/>
        <v>#REF!</v>
      </c>
      <c r="R33" s="24" t="e">
        <f t="shared" si="6"/>
        <v>#REF!</v>
      </c>
      <c r="S33" s="115" t="e">
        <f t="shared" si="11"/>
        <v>#REF!</v>
      </c>
      <c r="T33" s="26"/>
      <c r="U33" s="24"/>
      <c r="V33" s="24"/>
      <c r="W33" s="27"/>
      <c r="X33" s="110"/>
      <c r="Y33" s="111" t="e">
        <f t="shared" si="0"/>
        <v>#REF!</v>
      </c>
      <c r="Z33" s="112">
        <f t="shared" si="1"/>
        <v>15</v>
      </c>
    </row>
    <row r="34" spans="1:26" s="22" customFormat="1" ht="14.1" customHeight="1" x14ac:dyDescent="0.2">
      <c r="A34" s="113">
        <f t="shared" si="15"/>
        <v>16</v>
      </c>
      <c r="B34" s="45">
        <f>'HPP 1 - Economic'!C34</f>
        <v>0</v>
      </c>
      <c r="C34" s="24"/>
      <c r="D34" s="24">
        <f t="shared" si="2"/>
        <v>0</v>
      </c>
      <c r="E34" s="47">
        <f>'HPP 1 - Economic'!E34</f>
        <v>0</v>
      </c>
      <c r="F34" s="24"/>
      <c r="G34" s="24"/>
      <c r="H34" s="24"/>
      <c r="I34" s="24"/>
      <c r="J34" s="24"/>
      <c r="K34" s="114" t="e">
        <f>#REF!/$D$4</f>
        <v>#REF!</v>
      </c>
      <c r="L34" s="26" t="e">
        <f t="shared" si="16"/>
        <v>#REF!</v>
      </c>
      <c r="M34" s="24" t="e">
        <f t="shared" si="10"/>
        <v>#REF!</v>
      </c>
      <c r="N34" s="24" t="e">
        <f t="shared" si="17"/>
        <v>#REF!</v>
      </c>
      <c r="O34" s="26" t="e">
        <f t="shared" si="3"/>
        <v>#REF!</v>
      </c>
      <c r="P34" s="24" t="e">
        <f t="shared" si="5"/>
        <v>#REF!</v>
      </c>
      <c r="Q34" s="24" t="e">
        <f t="shared" si="4"/>
        <v>#REF!</v>
      </c>
      <c r="R34" s="24" t="e">
        <f t="shared" si="6"/>
        <v>#REF!</v>
      </c>
      <c r="S34" s="115" t="e">
        <f t="shared" si="11"/>
        <v>#REF!</v>
      </c>
      <c r="T34" s="26"/>
      <c r="U34" s="24"/>
      <c r="V34" s="24"/>
      <c r="W34" s="27"/>
      <c r="X34" s="110"/>
      <c r="Y34" s="111" t="e">
        <f t="shared" si="0"/>
        <v>#REF!</v>
      </c>
      <c r="Z34" s="112">
        <f t="shared" si="1"/>
        <v>16</v>
      </c>
    </row>
    <row r="35" spans="1:26" s="22" customFormat="1" ht="14.1" customHeight="1" x14ac:dyDescent="0.2">
      <c r="A35" s="113">
        <f t="shared" si="15"/>
        <v>17</v>
      </c>
      <c r="B35" s="45">
        <f>'HPP 1 - Economic'!C35</f>
        <v>0</v>
      </c>
      <c r="C35" s="24"/>
      <c r="D35" s="24">
        <f t="shared" si="2"/>
        <v>0</v>
      </c>
      <c r="E35" s="47">
        <f>'HPP 1 - Economic'!E35</f>
        <v>0</v>
      </c>
      <c r="F35" s="24"/>
      <c r="G35" s="24"/>
      <c r="H35" s="24"/>
      <c r="I35" s="24"/>
      <c r="J35" s="24"/>
      <c r="K35" s="114" t="e">
        <f>#REF!/$D$4</f>
        <v>#REF!</v>
      </c>
      <c r="L35" s="26" t="e">
        <f t="shared" si="16"/>
        <v>#REF!</v>
      </c>
      <c r="M35" s="24" t="e">
        <f t="shared" si="10"/>
        <v>#REF!</v>
      </c>
      <c r="N35" s="24" t="e">
        <f t="shared" si="17"/>
        <v>#REF!</v>
      </c>
      <c r="O35" s="26" t="e">
        <f t="shared" si="3"/>
        <v>#REF!</v>
      </c>
      <c r="P35" s="24" t="e">
        <f t="shared" si="5"/>
        <v>#REF!</v>
      </c>
      <c r="Q35" s="24" t="e">
        <f t="shared" si="4"/>
        <v>#REF!</v>
      </c>
      <c r="R35" s="24" t="e">
        <f t="shared" si="6"/>
        <v>#REF!</v>
      </c>
      <c r="S35" s="115" t="e">
        <f t="shared" si="11"/>
        <v>#REF!</v>
      </c>
      <c r="T35" s="26"/>
      <c r="U35" s="24"/>
      <c r="V35" s="24"/>
      <c r="W35" s="27"/>
      <c r="X35" s="110"/>
      <c r="Y35" s="111" t="e">
        <f t="shared" si="0"/>
        <v>#REF!</v>
      </c>
      <c r="Z35" s="112">
        <f t="shared" si="1"/>
        <v>17</v>
      </c>
    </row>
    <row r="36" spans="1:26" s="22" customFormat="1" ht="14.1" customHeight="1" x14ac:dyDescent="0.2">
      <c r="A36" s="113">
        <f t="shared" si="15"/>
        <v>18</v>
      </c>
      <c r="B36" s="45">
        <f>'HPP 1 - Economic'!C36</f>
        <v>0</v>
      </c>
      <c r="C36" s="24"/>
      <c r="D36" s="24">
        <f t="shared" si="2"/>
        <v>0</v>
      </c>
      <c r="E36" s="47">
        <f>'HPP 1 - Economic'!E36</f>
        <v>0</v>
      </c>
      <c r="F36" s="24"/>
      <c r="G36" s="24"/>
      <c r="H36" s="24"/>
      <c r="I36" s="24"/>
      <c r="J36" s="24"/>
      <c r="K36" s="114" t="e">
        <f>#REF!/$D$4</f>
        <v>#REF!</v>
      </c>
      <c r="L36" s="26" t="e">
        <f t="shared" si="16"/>
        <v>#REF!</v>
      </c>
      <c r="M36" s="24" t="e">
        <f t="shared" si="10"/>
        <v>#REF!</v>
      </c>
      <c r="N36" s="24" t="e">
        <f t="shared" si="17"/>
        <v>#REF!</v>
      </c>
      <c r="O36" s="26" t="e">
        <f t="shared" si="3"/>
        <v>#REF!</v>
      </c>
      <c r="P36" s="24" t="e">
        <f t="shared" si="5"/>
        <v>#REF!</v>
      </c>
      <c r="Q36" s="24" t="e">
        <f t="shared" si="4"/>
        <v>#REF!</v>
      </c>
      <c r="R36" s="24" t="e">
        <f t="shared" si="6"/>
        <v>#REF!</v>
      </c>
      <c r="S36" s="115" t="e">
        <f t="shared" si="11"/>
        <v>#REF!</v>
      </c>
      <c r="T36" s="26"/>
      <c r="U36" s="24"/>
      <c r="V36" s="24"/>
      <c r="W36" s="27"/>
      <c r="X36" s="110"/>
      <c r="Y36" s="111" t="e">
        <f t="shared" si="0"/>
        <v>#REF!</v>
      </c>
      <c r="Z36" s="112">
        <f t="shared" si="1"/>
        <v>18</v>
      </c>
    </row>
    <row r="37" spans="1:26" s="22" customFormat="1" ht="14.1" customHeight="1" x14ac:dyDescent="0.2">
      <c r="A37" s="113">
        <f t="shared" si="15"/>
        <v>19</v>
      </c>
      <c r="B37" s="45">
        <f>'HPP 1 - Economic'!C37</f>
        <v>0</v>
      </c>
      <c r="C37" s="24"/>
      <c r="D37" s="24">
        <f t="shared" si="2"/>
        <v>0</v>
      </c>
      <c r="E37" s="47">
        <f>'HPP 1 - Economic'!E37</f>
        <v>0</v>
      </c>
      <c r="F37" s="24"/>
      <c r="G37" s="24"/>
      <c r="H37" s="24"/>
      <c r="I37" s="24"/>
      <c r="J37" s="24"/>
      <c r="K37" s="114" t="e">
        <f>#REF!/$D$4</f>
        <v>#REF!</v>
      </c>
      <c r="L37" s="26" t="e">
        <f t="shared" si="16"/>
        <v>#REF!</v>
      </c>
      <c r="M37" s="24" t="e">
        <f t="shared" si="10"/>
        <v>#REF!</v>
      </c>
      <c r="N37" s="24" t="e">
        <f t="shared" si="17"/>
        <v>#REF!</v>
      </c>
      <c r="O37" s="26" t="e">
        <f t="shared" si="3"/>
        <v>#REF!</v>
      </c>
      <c r="P37" s="24" t="e">
        <f t="shared" si="5"/>
        <v>#REF!</v>
      </c>
      <c r="Q37" s="24" t="e">
        <f t="shared" si="4"/>
        <v>#REF!</v>
      </c>
      <c r="R37" s="24" t="e">
        <f t="shared" si="6"/>
        <v>#REF!</v>
      </c>
      <c r="S37" s="115" t="e">
        <f t="shared" si="11"/>
        <v>#REF!</v>
      </c>
      <c r="T37" s="26"/>
      <c r="U37" s="24"/>
      <c r="V37" s="24"/>
      <c r="W37" s="27"/>
      <c r="X37" s="110"/>
      <c r="Y37" s="111" t="e">
        <f t="shared" si="0"/>
        <v>#REF!</v>
      </c>
      <c r="Z37" s="112">
        <f t="shared" si="1"/>
        <v>19</v>
      </c>
    </row>
    <row r="38" spans="1:26" s="22" customFormat="1" ht="14.1" customHeight="1" x14ac:dyDescent="0.2">
      <c r="A38" s="118">
        <f t="shared" si="15"/>
        <v>20</v>
      </c>
      <c r="B38" s="46">
        <f>'HPP 1 - Economic'!C38</f>
        <v>0</v>
      </c>
      <c r="C38" s="119"/>
      <c r="D38" s="119">
        <f t="shared" si="2"/>
        <v>0</v>
      </c>
      <c r="E38" s="48">
        <f>'HPP 1 - Economic'!E38</f>
        <v>0</v>
      </c>
      <c r="F38" s="119"/>
      <c r="G38" s="119"/>
      <c r="H38" s="119"/>
      <c r="I38" s="119"/>
      <c r="J38" s="119"/>
      <c r="K38" s="163" t="e">
        <f>#REF!/$D$4</f>
        <v>#REF!</v>
      </c>
      <c r="L38" s="37" t="e">
        <f t="shared" si="16"/>
        <v>#REF!</v>
      </c>
      <c r="M38" s="119" t="e">
        <f t="shared" si="10"/>
        <v>#REF!</v>
      </c>
      <c r="N38" s="119" t="e">
        <f t="shared" si="17"/>
        <v>#REF!</v>
      </c>
      <c r="O38" s="37" t="e">
        <f t="shared" si="3"/>
        <v>#REF!</v>
      </c>
      <c r="P38" s="119" t="e">
        <f t="shared" si="5"/>
        <v>#REF!</v>
      </c>
      <c r="Q38" s="119" t="e">
        <f t="shared" si="4"/>
        <v>#REF!</v>
      </c>
      <c r="R38" s="119" t="e">
        <f t="shared" si="6"/>
        <v>#REF!</v>
      </c>
      <c r="S38" s="120" t="e">
        <f t="shared" si="11"/>
        <v>#REF!</v>
      </c>
      <c r="T38" s="37"/>
      <c r="U38" s="119"/>
      <c r="V38" s="119"/>
      <c r="W38" s="38"/>
      <c r="X38" s="110"/>
      <c r="Y38" s="121" t="e">
        <f t="shared" si="0"/>
        <v>#REF!</v>
      </c>
      <c r="Z38" s="122">
        <f t="shared" si="1"/>
        <v>20</v>
      </c>
    </row>
    <row r="39" spans="1:26" s="22" customFormat="1" ht="14.1" customHeigh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123"/>
      <c r="W39" s="123"/>
    </row>
    <row r="40" spans="1:26" s="22" customFormat="1" ht="14.1" customHeigh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124" t="e">
        <f>SUM(K19:K38)</f>
        <v>#REF!</v>
      </c>
      <c r="L40" s="25"/>
      <c r="M40" s="25"/>
      <c r="N40" s="25"/>
      <c r="O40" s="25"/>
      <c r="P40" s="25"/>
      <c r="Q40" s="25"/>
      <c r="R40" s="25"/>
      <c r="S40" s="25" t="e">
        <f>SUM(O15:O38)/Q6</f>
        <v>#REF!</v>
      </c>
      <c r="T40" s="25"/>
      <c r="U40" s="25"/>
      <c r="V40" s="123"/>
      <c r="W40" s="123"/>
    </row>
    <row r="41" spans="1:26" s="125" customFormat="1" ht="14.1" customHeight="1" x14ac:dyDescent="0.2">
      <c r="I41" s="124"/>
      <c r="V41" s="15"/>
      <c r="W41" s="15"/>
    </row>
    <row r="42" spans="1:26" s="126" customFormat="1" ht="14.1" customHeight="1" x14ac:dyDescent="0.2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5"/>
      <c r="W42" s="15"/>
      <c r="X42" s="125"/>
      <c r="Y42" s="125"/>
    </row>
    <row r="43" spans="1:26" s="126" customFormat="1" ht="14.1" customHeight="1" x14ac:dyDescent="0.2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5"/>
      <c r="W43" s="15"/>
      <c r="X43" s="125"/>
      <c r="Y43" s="125"/>
    </row>
    <row r="44" spans="1:26" s="126" customFormat="1" ht="14.1" customHeight="1" x14ac:dyDescent="0.2">
      <c r="A44" s="125"/>
      <c r="B44" s="125"/>
      <c r="C44" s="125"/>
      <c r="D44" s="125"/>
      <c r="E44" s="125"/>
      <c r="F44" s="125"/>
      <c r="G44" s="125"/>
      <c r="H44" s="125"/>
      <c r="I44" s="125"/>
      <c r="J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5"/>
      <c r="W44" s="15"/>
      <c r="X44" s="125"/>
      <c r="Y44" s="125"/>
    </row>
    <row r="45" spans="1:26" s="126" customFormat="1" ht="14.1" customHeight="1" x14ac:dyDescent="0.2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7"/>
      <c r="W45" s="127"/>
      <c r="X45" s="127"/>
      <c r="Y45" s="127"/>
      <c r="Z45" s="127"/>
    </row>
    <row r="46" spans="1:26" s="126" customFormat="1" ht="14.1" customHeight="1" x14ac:dyDescent="0.2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8"/>
      <c r="W46" s="128"/>
      <c r="X46" s="129"/>
      <c r="Y46" s="130"/>
      <c r="Z46" s="130"/>
    </row>
    <row r="47" spans="1:26" s="126" customFormat="1" ht="14.1" customHeight="1" x14ac:dyDescent="0.2">
      <c r="A47" s="125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31"/>
      <c r="W47" s="128"/>
      <c r="X47" s="132"/>
      <c r="Y47" s="133"/>
      <c r="Z47" s="133"/>
    </row>
    <row r="48" spans="1:26" s="126" customFormat="1" ht="14.1" customHeight="1" x14ac:dyDescent="0.2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31"/>
      <c r="W48" s="128"/>
      <c r="X48" s="132"/>
      <c r="Y48" s="133"/>
      <c r="Z48" s="133"/>
    </row>
    <row r="49" spans="1:26" s="1" customFormat="1" ht="14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134"/>
      <c r="W49" s="135"/>
      <c r="X49" s="136"/>
      <c r="Y49" s="137"/>
      <c r="Z49" s="137"/>
    </row>
    <row r="50" spans="1:26" s="1" customFormat="1" ht="14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134"/>
      <c r="W50" s="135"/>
      <c r="X50" s="136"/>
      <c r="Y50" s="137"/>
      <c r="Z50" s="137"/>
    </row>
    <row r="51" spans="1:26" s="1" customFormat="1" ht="14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134"/>
      <c r="W51" s="135"/>
      <c r="X51" s="136"/>
      <c r="Y51" s="137"/>
      <c r="Z51" s="137"/>
    </row>
    <row r="52" spans="1:26" s="1" customFormat="1" ht="14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6" s="1" customFormat="1" ht="14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6" s="1" customFormat="1" ht="14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138"/>
      <c r="W54" s="138"/>
      <c r="X54" s="138"/>
      <c r="Y54" s="138"/>
      <c r="Z54" s="138"/>
    </row>
    <row r="55" spans="1:26" s="1" customFormat="1" ht="14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135"/>
      <c r="W55" s="135"/>
      <c r="X55" s="139"/>
      <c r="Y55" s="140"/>
      <c r="Z55" s="140"/>
    </row>
    <row r="56" spans="1:26" s="1" customFormat="1" ht="14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134"/>
      <c r="W56" s="135"/>
      <c r="X56" s="136"/>
      <c r="Y56" s="137"/>
      <c r="Z56" s="137"/>
    </row>
    <row r="57" spans="1:26" s="1" customFormat="1" ht="14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134"/>
      <c r="W57" s="135"/>
      <c r="X57" s="136"/>
      <c r="Y57" s="137"/>
      <c r="Z57" s="137"/>
    </row>
    <row r="58" spans="1:26" s="1" customFormat="1" ht="14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134"/>
      <c r="W58" s="135"/>
      <c r="X58" s="136"/>
      <c r="Y58" s="137"/>
      <c r="Z58" s="137"/>
    </row>
    <row r="59" spans="1:26" s="1" customFormat="1" ht="14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134"/>
      <c r="W59" s="135"/>
      <c r="X59" s="136"/>
      <c r="Y59" s="137"/>
      <c r="Z59" s="137"/>
    </row>
    <row r="60" spans="1:26" s="1" customFormat="1" ht="14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134"/>
      <c r="W60" s="135"/>
      <c r="X60" s="136"/>
      <c r="Y60" s="137"/>
      <c r="Z60" s="137"/>
    </row>
    <row r="61" spans="1:26" s="1" customFormat="1" ht="14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6" s="1" customFormat="1" ht="14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138"/>
      <c r="W62" s="138"/>
      <c r="X62" s="138"/>
      <c r="Y62" s="138"/>
      <c r="Z62" s="138"/>
    </row>
    <row r="63" spans="1:26" s="1" customFormat="1" ht="14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135"/>
      <c r="W63" s="135"/>
      <c r="X63" s="139"/>
      <c r="Y63" s="142"/>
      <c r="Z63" s="141"/>
    </row>
    <row r="64" spans="1:26" s="1" customFormat="1" ht="14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134"/>
      <c r="W64" s="135"/>
      <c r="X64" s="142"/>
      <c r="Y64" s="137"/>
      <c r="Z64" s="137"/>
    </row>
    <row r="65" spans="1:33" s="1" customFormat="1" ht="14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134"/>
      <c r="W65" s="135"/>
      <c r="X65" s="141"/>
      <c r="Y65" s="137"/>
      <c r="Z65" s="137"/>
      <c r="AC65" s="143"/>
      <c r="AD65" s="143"/>
      <c r="AE65" s="143"/>
      <c r="AF65" s="143"/>
      <c r="AG65" s="143"/>
    </row>
    <row r="66" spans="1:33" s="1" customFormat="1" ht="14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134"/>
      <c r="W66" s="135"/>
      <c r="X66" s="142"/>
      <c r="Y66" s="137"/>
      <c r="Z66" s="137"/>
      <c r="AA66" s="2"/>
      <c r="AC66" s="144"/>
      <c r="AD66" s="144"/>
      <c r="AE66" s="144"/>
      <c r="AF66" s="144"/>
      <c r="AG66" s="144"/>
    </row>
    <row r="67" spans="1:33" s="1" customFormat="1" ht="14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C67" s="144"/>
      <c r="AD67" s="144"/>
      <c r="AE67" s="144"/>
      <c r="AF67" s="144"/>
      <c r="AG67" s="144"/>
    </row>
    <row r="68" spans="1:33" s="1" customFormat="1" ht="14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33" s="1" customFormat="1" ht="14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33" s="1" customFormat="1" ht="14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33" s="1" customFormat="1" ht="14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33" s="1" customFormat="1" ht="14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33" s="1" customFormat="1" ht="14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</sheetData>
  <conditionalFormatting sqref="Y47:Z51 Y56:Z60 Y64:Z66">
    <cfRule type="colorScale" priority="1">
      <colorScale>
        <cfvo type="num" val="0.08"/>
        <cfvo type="num" val="0.1"/>
        <cfvo type="num" val="0.12"/>
        <color theme="5"/>
        <color rgb="FFFCFCFF"/>
        <color rgb="FF00B050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0414-5BC2-4805-A05B-149161C75399}">
  <dimension ref="A1:AG73"/>
  <sheetViews>
    <sheetView zoomScaleNormal="100" workbookViewId="0">
      <selection activeCell="H13" sqref="H13"/>
    </sheetView>
  </sheetViews>
  <sheetFormatPr defaultColWidth="7.42578125" defaultRowHeight="12.75" outlineLevelCol="1" x14ac:dyDescent="0.2"/>
  <cols>
    <col min="1" max="1" width="7.140625" style="2" customWidth="1"/>
    <col min="2" max="4" width="7.42578125" style="2"/>
    <col min="5" max="5" width="7.42578125" style="2" collapsed="1"/>
    <col min="6" max="16" width="7.42578125" style="2"/>
    <col min="17" max="18" width="7.42578125" style="2" outlineLevel="1"/>
    <col min="19" max="252" width="7.42578125" style="2"/>
    <col min="253" max="253" width="7.140625" style="2" customWidth="1"/>
    <col min="254" max="277" width="7.42578125" style="2"/>
    <col min="278" max="279" width="8.5703125" style="2" customWidth="1"/>
    <col min="280" max="508" width="7.42578125" style="2"/>
    <col min="509" max="509" width="7.140625" style="2" customWidth="1"/>
    <col min="510" max="533" width="7.42578125" style="2"/>
    <col min="534" max="535" width="8.5703125" style="2" customWidth="1"/>
    <col min="536" max="764" width="7.42578125" style="2"/>
    <col min="765" max="765" width="7.140625" style="2" customWidth="1"/>
    <col min="766" max="789" width="7.42578125" style="2"/>
    <col min="790" max="791" width="8.5703125" style="2" customWidth="1"/>
    <col min="792" max="1020" width="7.42578125" style="2"/>
    <col min="1021" max="1021" width="7.140625" style="2" customWidth="1"/>
    <col min="1022" max="1045" width="7.42578125" style="2"/>
    <col min="1046" max="1047" width="8.5703125" style="2" customWidth="1"/>
    <col min="1048" max="1276" width="7.42578125" style="2"/>
    <col min="1277" max="1277" width="7.140625" style="2" customWidth="1"/>
    <col min="1278" max="1301" width="7.42578125" style="2"/>
    <col min="1302" max="1303" width="8.5703125" style="2" customWidth="1"/>
    <col min="1304" max="1532" width="7.42578125" style="2"/>
    <col min="1533" max="1533" width="7.140625" style="2" customWidth="1"/>
    <col min="1534" max="1557" width="7.42578125" style="2"/>
    <col min="1558" max="1559" width="8.5703125" style="2" customWidth="1"/>
    <col min="1560" max="1788" width="7.42578125" style="2"/>
    <col min="1789" max="1789" width="7.140625" style="2" customWidth="1"/>
    <col min="1790" max="1813" width="7.42578125" style="2"/>
    <col min="1814" max="1815" width="8.5703125" style="2" customWidth="1"/>
    <col min="1816" max="2044" width="7.42578125" style="2"/>
    <col min="2045" max="2045" width="7.140625" style="2" customWidth="1"/>
    <col min="2046" max="2069" width="7.42578125" style="2"/>
    <col min="2070" max="2071" width="8.5703125" style="2" customWidth="1"/>
    <col min="2072" max="2300" width="7.42578125" style="2"/>
    <col min="2301" max="2301" width="7.140625" style="2" customWidth="1"/>
    <col min="2302" max="2325" width="7.42578125" style="2"/>
    <col min="2326" max="2327" width="8.5703125" style="2" customWidth="1"/>
    <col min="2328" max="2556" width="7.42578125" style="2"/>
    <col min="2557" max="2557" width="7.140625" style="2" customWidth="1"/>
    <col min="2558" max="2581" width="7.42578125" style="2"/>
    <col min="2582" max="2583" width="8.5703125" style="2" customWidth="1"/>
    <col min="2584" max="2812" width="7.42578125" style="2"/>
    <col min="2813" max="2813" width="7.140625" style="2" customWidth="1"/>
    <col min="2814" max="2837" width="7.42578125" style="2"/>
    <col min="2838" max="2839" width="8.5703125" style="2" customWidth="1"/>
    <col min="2840" max="3068" width="7.42578125" style="2"/>
    <col min="3069" max="3069" width="7.140625" style="2" customWidth="1"/>
    <col min="3070" max="3093" width="7.42578125" style="2"/>
    <col min="3094" max="3095" width="8.5703125" style="2" customWidth="1"/>
    <col min="3096" max="3324" width="7.42578125" style="2"/>
    <col min="3325" max="3325" width="7.140625" style="2" customWidth="1"/>
    <col min="3326" max="3349" width="7.42578125" style="2"/>
    <col min="3350" max="3351" width="8.5703125" style="2" customWidth="1"/>
    <col min="3352" max="3580" width="7.42578125" style="2"/>
    <col min="3581" max="3581" width="7.140625" style="2" customWidth="1"/>
    <col min="3582" max="3605" width="7.42578125" style="2"/>
    <col min="3606" max="3607" width="8.5703125" style="2" customWidth="1"/>
    <col min="3608" max="3836" width="7.42578125" style="2"/>
    <col min="3837" max="3837" width="7.140625" style="2" customWidth="1"/>
    <col min="3838" max="3861" width="7.42578125" style="2"/>
    <col min="3862" max="3863" width="8.5703125" style="2" customWidth="1"/>
    <col min="3864" max="4092" width="7.42578125" style="2"/>
    <col min="4093" max="4093" width="7.140625" style="2" customWidth="1"/>
    <col min="4094" max="4117" width="7.42578125" style="2"/>
    <col min="4118" max="4119" width="8.5703125" style="2" customWidth="1"/>
    <col min="4120" max="4348" width="7.42578125" style="2"/>
    <col min="4349" max="4349" width="7.140625" style="2" customWidth="1"/>
    <col min="4350" max="4373" width="7.42578125" style="2"/>
    <col min="4374" max="4375" width="8.5703125" style="2" customWidth="1"/>
    <col min="4376" max="4604" width="7.42578125" style="2"/>
    <col min="4605" max="4605" width="7.140625" style="2" customWidth="1"/>
    <col min="4606" max="4629" width="7.42578125" style="2"/>
    <col min="4630" max="4631" width="8.5703125" style="2" customWidth="1"/>
    <col min="4632" max="4860" width="7.42578125" style="2"/>
    <col min="4861" max="4861" width="7.140625" style="2" customWidth="1"/>
    <col min="4862" max="4885" width="7.42578125" style="2"/>
    <col min="4886" max="4887" width="8.5703125" style="2" customWidth="1"/>
    <col min="4888" max="5116" width="7.42578125" style="2"/>
    <col min="5117" max="5117" width="7.140625" style="2" customWidth="1"/>
    <col min="5118" max="5141" width="7.42578125" style="2"/>
    <col min="5142" max="5143" width="8.5703125" style="2" customWidth="1"/>
    <col min="5144" max="5372" width="7.42578125" style="2"/>
    <col min="5373" max="5373" width="7.140625" style="2" customWidth="1"/>
    <col min="5374" max="5397" width="7.42578125" style="2"/>
    <col min="5398" max="5399" width="8.5703125" style="2" customWidth="1"/>
    <col min="5400" max="5628" width="7.42578125" style="2"/>
    <col min="5629" max="5629" width="7.140625" style="2" customWidth="1"/>
    <col min="5630" max="5653" width="7.42578125" style="2"/>
    <col min="5654" max="5655" width="8.5703125" style="2" customWidth="1"/>
    <col min="5656" max="5884" width="7.42578125" style="2"/>
    <col min="5885" max="5885" width="7.140625" style="2" customWidth="1"/>
    <col min="5886" max="5909" width="7.42578125" style="2"/>
    <col min="5910" max="5911" width="8.5703125" style="2" customWidth="1"/>
    <col min="5912" max="6140" width="7.42578125" style="2"/>
    <col min="6141" max="6141" width="7.140625" style="2" customWidth="1"/>
    <col min="6142" max="6165" width="7.42578125" style="2"/>
    <col min="6166" max="6167" width="8.5703125" style="2" customWidth="1"/>
    <col min="6168" max="6396" width="7.42578125" style="2"/>
    <col min="6397" max="6397" width="7.140625" style="2" customWidth="1"/>
    <col min="6398" max="6421" width="7.42578125" style="2"/>
    <col min="6422" max="6423" width="8.5703125" style="2" customWidth="1"/>
    <col min="6424" max="6652" width="7.42578125" style="2"/>
    <col min="6653" max="6653" width="7.140625" style="2" customWidth="1"/>
    <col min="6654" max="6677" width="7.42578125" style="2"/>
    <col min="6678" max="6679" width="8.5703125" style="2" customWidth="1"/>
    <col min="6680" max="6908" width="7.42578125" style="2"/>
    <col min="6909" max="6909" width="7.140625" style="2" customWidth="1"/>
    <col min="6910" max="6933" width="7.42578125" style="2"/>
    <col min="6934" max="6935" width="8.5703125" style="2" customWidth="1"/>
    <col min="6936" max="7164" width="7.42578125" style="2"/>
    <col min="7165" max="7165" width="7.140625" style="2" customWidth="1"/>
    <col min="7166" max="7189" width="7.42578125" style="2"/>
    <col min="7190" max="7191" width="8.5703125" style="2" customWidth="1"/>
    <col min="7192" max="7420" width="7.42578125" style="2"/>
    <col min="7421" max="7421" width="7.140625" style="2" customWidth="1"/>
    <col min="7422" max="7445" width="7.42578125" style="2"/>
    <col min="7446" max="7447" width="8.5703125" style="2" customWidth="1"/>
    <col min="7448" max="7676" width="7.42578125" style="2"/>
    <col min="7677" max="7677" width="7.140625" style="2" customWidth="1"/>
    <col min="7678" max="7701" width="7.42578125" style="2"/>
    <col min="7702" max="7703" width="8.5703125" style="2" customWidth="1"/>
    <col min="7704" max="7932" width="7.42578125" style="2"/>
    <col min="7933" max="7933" width="7.140625" style="2" customWidth="1"/>
    <col min="7934" max="7957" width="7.42578125" style="2"/>
    <col min="7958" max="7959" width="8.5703125" style="2" customWidth="1"/>
    <col min="7960" max="8188" width="7.42578125" style="2"/>
    <col min="8189" max="8189" width="7.140625" style="2" customWidth="1"/>
    <col min="8190" max="8213" width="7.42578125" style="2"/>
    <col min="8214" max="8215" width="8.5703125" style="2" customWidth="1"/>
    <col min="8216" max="8444" width="7.42578125" style="2"/>
    <col min="8445" max="8445" width="7.140625" style="2" customWidth="1"/>
    <col min="8446" max="8469" width="7.42578125" style="2"/>
    <col min="8470" max="8471" width="8.5703125" style="2" customWidth="1"/>
    <col min="8472" max="8700" width="7.42578125" style="2"/>
    <col min="8701" max="8701" width="7.140625" style="2" customWidth="1"/>
    <col min="8702" max="8725" width="7.42578125" style="2"/>
    <col min="8726" max="8727" width="8.5703125" style="2" customWidth="1"/>
    <col min="8728" max="8956" width="7.42578125" style="2"/>
    <col min="8957" max="8957" width="7.140625" style="2" customWidth="1"/>
    <col min="8958" max="8981" width="7.42578125" style="2"/>
    <col min="8982" max="8983" width="8.5703125" style="2" customWidth="1"/>
    <col min="8984" max="9212" width="7.42578125" style="2"/>
    <col min="9213" max="9213" width="7.140625" style="2" customWidth="1"/>
    <col min="9214" max="9237" width="7.42578125" style="2"/>
    <col min="9238" max="9239" width="8.5703125" style="2" customWidth="1"/>
    <col min="9240" max="9468" width="7.42578125" style="2"/>
    <col min="9469" max="9469" width="7.140625" style="2" customWidth="1"/>
    <col min="9470" max="9493" width="7.42578125" style="2"/>
    <col min="9494" max="9495" width="8.5703125" style="2" customWidth="1"/>
    <col min="9496" max="9724" width="7.42578125" style="2"/>
    <col min="9725" max="9725" width="7.140625" style="2" customWidth="1"/>
    <col min="9726" max="9749" width="7.42578125" style="2"/>
    <col min="9750" max="9751" width="8.5703125" style="2" customWidth="1"/>
    <col min="9752" max="9980" width="7.42578125" style="2"/>
    <col min="9981" max="9981" width="7.140625" style="2" customWidth="1"/>
    <col min="9982" max="10005" width="7.42578125" style="2"/>
    <col min="10006" max="10007" width="8.5703125" style="2" customWidth="1"/>
    <col min="10008" max="10236" width="7.42578125" style="2"/>
    <col min="10237" max="10237" width="7.140625" style="2" customWidth="1"/>
    <col min="10238" max="10261" width="7.42578125" style="2"/>
    <col min="10262" max="10263" width="8.5703125" style="2" customWidth="1"/>
    <col min="10264" max="10492" width="7.42578125" style="2"/>
    <col min="10493" max="10493" width="7.140625" style="2" customWidth="1"/>
    <col min="10494" max="10517" width="7.42578125" style="2"/>
    <col min="10518" max="10519" width="8.5703125" style="2" customWidth="1"/>
    <col min="10520" max="10748" width="7.42578125" style="2"/>
    <col min="10749" max="10749" width="7.140625" style="2" customWidth="1"/>
    <col min="10750" max="10773" width="7.42578125" style="2"/>
    <col min="10774" max="10775" width="8.5703125" style="2" customWidth="1"/>
    <col min="10776" max="11004" width="7.42578125" style="2"/>
    <col min="11005" max="11005" width="7.140625" style="2" customWidth="1"/>
    <col min="11006" max="11029" width="7.42578125" style="2"/>
    <col min="11030" max="11031" width="8.5703125" style="2" customWidth="1"/>
    <col min="11032" max="11260" width="7.42578125" style="2"/>
    <col min="11261" max="11261" width="7.140625" style="2" customWidth="1"/>
    <col min="11262" max="11285" width="7.42578125" style="2"/>
    <col min="11286" max="11287" width="8.5703125" style="2" customWidth="1"/>
    <col min="11288" max="11516" width="7.42578125" style="2"/>
    <col min="11517" max="11517" width="7.140625" style="2" customWidth="1"/>
    <col min="11518" max="11541" width="7.42578125" style="2"/>
    <col min="11542" max="11543" width="8.5703125" style="2" customWidth="1"/>
    <col min="11544" max="11772" width="7.42578125" style="2"/>
    <col min="11773" max="11773" width="7.140625" style="2" customWidth="1"/>
    <col min="11774" max="11797" width="7.42578125" style="2"/>
    <col min="11798" max="11799" width="8.5703125" style="2" customWidth="1"/>
    <col min="11800" max="12028" width="7.42578125" style="2"/>
    <col min="12029" max="12029" width="7.140625" style="2" customWidth="1"/>
    <col min="12030" max="12053" width="7.42578125" style="2"/>
    <col min="12054" max="12055" width="8.5703125" style="2" customWidth="1"/>
    <col min="12056" max="12284" width="7.42578125" style="2"/>
    <col min="12285" max="12285" width="7.140625" style="2" customWidth="1"/>
    <col min="12286" max="12309" width="7.42578125" style="2"/>
    <col min="12310" max="12311" width="8.5703125" style="2" customWidth="1"/>
    <col min="12312" max="12540" width="7.42578125" style="2"/>
    <col min="12541" max="12541" width="7.140625" style="2" customWidth="1"/>
    <col min="12542" max="12565" width="7.42578125" style="2"/>
    <col min="12566" max="12567" width="8.5703125" style="2" customWidth="1"/>
    <col min="12568" max="12796" width="7.42578125" style="2"/>
    <col min="12797" max="12797" width="7.140625" style="2" customWidth="1"/>
    <col min="12798" max="12821" width="7.42578125" style="2"/>
    <col min="12822" max="12823" width="8.5703125" style="2" customWidth="1"/>
    <col min="12824" max="13052" width="7.42578125" style="2"/>
    <col min="13053" max="13053" width="7.140625" style="2" customWidth="1"/>
    <col min="13054" max="13077" width="7.42578125" style="2"/>
    <col min="13078" max="13079" width="8.5703125" style="2" customWidth="1"/>
    <col min="13080" max="13308" width="7.42578125" style="2"/>
    <col min="13309" max="13309" width="7.140625" style="2" customWidth="1"/>
    <col min="13310" max="13333" width="7.42578125" style="2"/>
    <col min="13334" max="13335" width="8.5703125" style="2" customWidth="1"/>
    <col min="13336" max="13564" width="7.42578125" style="2"/>
    <col min="13565" max="13565" width="7.140625" style="2" customWidth="1"/>
    <col min="13566" max="13589" width="7.42578125" style="2"/>
    <col min="13590" max="13591" width="8.5703125" style="2" customWidth="1"/>
    <col min="13592" max="13820" width="7.42578125" style="2"/>
    <col min="13821" max="13821" width="7.140625" style="2" customWidth="1"/>
    <col min="13822" max="13845" width="7.42578125" style="2"/>
    <col min="13846" max="13847" width="8.5703125" style="2" customWidth="1"/>
    <col min="13848" max="14076" width="7.42578125" style="2"/>
    <col min="14077" max="14077" width="7.140625" style="2" customWidth="1"/>
    <col min="14078" max="14101" width="7.42578125" style="2"/>
    <col min="14102" max="14103" width="8.5703125" style="2" customWidth="1"/>
    <col min="14104" max="14332" width="7.42578125" style="2"/>
    <col min="14333" max="14333" width="7.140625" style="2" customWidth="1"/>
    <col min="14334" max="14357" width="7.42578125" style="2"/>
    <col min="14358" max="14359" width="8.5703125" style="2" customWidth="1"/>
    <col min="14360" max="14588" width="7.42578125" style="2"/>
    <col min="14589" max="14589" width="7.140625" style="2" customWidth="1"/>
    <col min="14590" max="14613" width="7.42578125" style="2"/>
    <col min="14614" max="14615" width="8.5703125" style="2" customWidth="1"/>
    <col min="14616" max="14844" width="7.42578125" style="2"/>
    <col min="14845" max="14845" width="7.140625" style="2" customWidth="1"/>
    <col min="14846" max="14869" width="7.42578125" style="2"/>
    <col min="14870" max="14871" width="8.5703125" style="2" customWidth="1"/>
    <col min="14872" max="15100" width="7.42578125" style="2"/>
    <col min="15101" max="15101" width="7.140625" style="2" customWidth="1"/>
    <col min="15102" max="15125" width="7.42578125" style="2"/>
    <col min="15126" max="15127" width="8.5703125" style="2" customWidth="1"/>
    <col min="15128" max="15356" width="7.42578125" style="2"/>
    <col min="15357" max="15357" width="7.140625" style="2" customWidth="1"/>
    <col min="15358" max="15381" width="7.42578125" style="2"/>
    <col min="15382" max="15383" width="8.5703125" style="2" customWidth="1"/>
    <col min="15384" max="15612" width="7.42578125" style="2"/>
    <col min="15613" max="15613" width="7.140625" style="2" customWidth="1"/>
    <col min="15614" max="15637" width="7.42578125" style="2"/>
    <col min="15638" max="15639" width="8.5703125" style="2" customWidth="1"/>
    <col min="15640" max="15868" width="7.42578125" style="2"/>
    <col min="15869" max="15869" width="7.140625" style="2" customWidth="1"/>
    <col min="15870" max="15893" width="7.42578125" style="2"/>
    <col min="15894" max="15895" width="8.5703125" style="2" customWidth="1"/>
    <col min="15896" max="16124" width="7.42578125" style="2"/>
    <col min="16125" max="16125" width="7.140625" style="2" customWidth="1"/>
    <col min="16126" max="16149" width="7.42578125" style="2"/>
    <col min="16150" max="16151" width="8.5703125" style="2" customWidth="1"/>
    <col min="16152" max="16384" width="7.42578125" style="2"/>
  </cols>
  <sheetData>
    <row r="1" spans="1:26" s="138" customFormat="1" ht="24.75" customHeight="1" x14ac:dyDescent="0.25">
      <c r="A1" s="172" t="s">
        <v>39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2"/>
      <c r="P1" s="173"/>
      <c r="Q1" s="173"/>
      <c r="R1" s="173"/>
      <c r="S1" s="174"/>
      <c r="T1" s="173"/>
      <c r="U1" s="173"/>
      <c r="V1" s="173"/>
      <c r="W1" s="174"/>
    </row>
    <row r="2" spans="1:26" x14ac:dyDescent="0.2">
      <c r="A2" s="49"/>
      <c r="F2" s="3"/>
      <c r="G2" s="3"/>
      <c r="H2" s="4"/>
      <c r="I2" s="5"/>
      <c r="J2" s="5"/>
      <c r="K2" s="5"/>
      <c r="L2" s="5"/>
      <c r="M2" s="145"/>
      <c r="N2" s="145"/>
      <c r="O2" s="70"/>
      <c r="P2" s="5"/>
      <c r="Q2" s="5"/>
      <c r="R2" s="5"/>
      <c r="S2" s="6"/>
      <c r="T2" s="71"/>
      <c r="U2" s="3"/>
      <c r="V2" s="3"/>
      <c r="W2" s="72"/>
    </row>
    <row r="3" spans="1:26" s="7" customFormat="1" x14ac:dyDescent="0.2">
      <c r="A3" s="51" t="s">
        <v>22</v>
      </c>
      <c r="D3" s="56">
        <f>'HPP 1 - Economic'!D6</f>
        <v>0</v>
      </c>
      <c r="E3" s="158"/>
      <c r="O3" s="73" t="s">
        <v>77</v>
      </c>
      <c r="P3" s="146"/>
      <c r="Q3" s="146"/>
      <c r="R3" s="146"/>
      <c r="S3" s="74"/>
      <c r="T3" s="73" t="s">
        <v>41</v>
      </c>
      <c r="U3" s="146"/>
      <c r="V3" s="146"/>
      <c r="W3" s="74"/>
      <c r="X3" s="2"/>
    </row>
    <row r="4" spans="1:26" s="7" customFormat="1" x14ac:dyDescent="0.2">
      <c r="A4" s="51" t="s">
        <v>42</v>
      </c>
      <c r="D4" s="55">
        <v>20</v>
      </c>
      <c r="E4" s="7" t="s">
        <v>2</v>
      </c>
      <c r="O4" s="54"/>
      <c r="S4" s="10"/>
      <c r="T4" s="54"/>
      <c r="W4" s="10"/>
      <c r="X4" s="2"/>
    </row>
    <row r="5" spans="1:26" s="7" customFormat="1" x14ac:dyDescent="0.2">
      <c r="A5" s="51" t="s">
        <v>43</v>
      </c>
      <c r="D5" s="56"/>
      <c r="E5" s="160"/>
      <c r="O5" s="75" t="s">
        <v>44</v>
      </c>
      <c r="P5" s="147"/>
      <c r="Q5" s="56"/>
      <c r="R5" s="148"/>
      <c r="S5" s="10"/>
      <c r="T5" s="76" t="s">
        <v>45</v>
      </c>
      <c r="U5" s="149"/>
      <c r="V5" s="150">
        <f>1-Q5</f>
        <v>1</v>
      </c>
      <c r="W5" s="77"/>
      <c r="X5" s="2"/>
    </row>
    <row r="6" spans="1:26" s="7" customFormat="1" x14ac:dyDescent="0.2">
      <c r="A6" s="54"/>
      <c r="E6" s="53"/>
      <c r="O6" s="78" t="s">
        <v>44</v>
      </c>
      <c r="P6" s="151"/>
      <c r="Q6" s="152" t="e">
        <f>Q5*#REF!</f>
        <v>#REF!</v>
      </c>
      <c r="R6" s="153" t="s">
        <v>25</v>
      </c>
      <c r="S6" s="79"/>
      <c r="T6" s="76" t="s">
        <v>46</v>
      </c>
      <c r="U6" s="149"/>
      <c r="V6" s="154"/>
      <c r="W6" s="80"/>
      <c r="X6" s="2"/>
    </row>
    <row r="7" spans="1:26" s="7" customFormat="1" x14ac:dyDescent="0.2">
      <c r="A7" s="51"/>
      <c r="D7" s="55"/>
      <c r="E7" s="53"/>
      <c r="O7" s="54"/>
      <c r="S7" s="81"/>
      <c r="T7" s="76" t="s">
        <v>47</v>
      </c>
      <c r="U7" s="149"/>
      <c r="V7" s="155">
        <v>8</v>
      </c>
      <c r="W7" s="82" t="s">
        <v>2</v>
      </c>
      <c r="X7" s="2"/>
    </row>
    <row r="8" spans="1:26" s="7" customFormat="1" x14ac:dyDescent="0.2">
      <c r="A8" s="54"/>
      <c r="O8" s="83" t="s">
        <v>48</v>
      </c>
      <c r="P8" s="147"/>
      <c r="Q8" s="84" t="e">
        <f>IRR(O15:O38)</f>
        <v>#VALUE!</v>
      </c>
      <c r="R8" s="156"/>
      <c r="S8" s="10"/>
      <c r="T8" s="85"/>
      <c r="U8" s="149"/>
      <c r="V8" s="149"/>
      <c r="W8" s="80"/>
      <c r="X8" s="2"/>
    </row>
    <row r="9" spans="1:26" s="7" customFormat="1" x14ac:dyDescent="0.2">
      <c r="A9" s="54"/>
      <c r="O9" s="83" t="s">
        <v>49</v>
      </c>
      <c r="P9" s="147"/>
      <c r="Q9" s="164" t="e">
        <f>R38</f>
        <v>#REF!</v>
      </c>
      <c r="R9" s="165" t="s">
        <v>25</v>
      </c>
      <c r="S9" s="10"/>
      <c r="T9" s="85"/>
      <c r="U9" s="157" t="s">
        <v>50</v>
      </c>
      <c r="V9" s="157" t="s">
        <v>51</v>
      </c>
      <c r="W9" s="86" t="s">
        <v>52</v>
      </c>
      <c r="X9" s="2"/>
    </row>
    <row r="10" spans="1:26" s="7" customFormat="1" x14ac:dyDescent="0.2">
      <c r="A10" s="54"/>
      <c r="F10" s="53"/>
      <c r="O10" s="54"/>
      <c r="S10" s="10"/>
      <c r="T10" s="87" t="s">
        <v>53</v>
      </c>
      <c r="U10" s="159" t="e">
        <f>AVERAGE(T19:T38)</f>
        <v>#DIV/0!</v>
      </c>
      <c r="V10" s="159" t="e">
        <f>MIN(T19:T38)</f>
        <v>#DIV/0!</v>
      </c>
      <c r="W10" s="88" t="e">
        <f>MAX(T19:T38)</f>
        <v>#DIV/0!</v>
      </c>
      <c r="Y10" s="89"/>
    </row>
    <row r="11" spans="1:26" s="7" customFormat="1" x14ac:dyDescent="0.2">
      <c r="A11" s="54"/>
      <c r="F11" s="59"/>
      <c r="O11" s="54"/>
      <c r="S11" s="10"/>
      <c r="T11" s="87" t="s">
        <v>54</v>
      </c>
      <c r="U11" s="159" t="e">
        <f>AVERAGE(W19:W38)</f>
        <v>#REF!</v>
      </c>
      <c r="V11" s="159" t="e">
        <f>MIN(W19:W38)</f>
        <v>#REF!</v>
      </c>
      <c r="W11" s="88" t="e">
        <f>MAX(W19:W38)</f>
        <v>#REF!</v>
      </c>
      <c r="Y11" s="90"/>
    </row>
    <row r="12" spans="1:26" s="7" customFormat="1" x14ac:dyDescent="0.2">
      <c r="A12" s="54"/>
      <c r="F12" s="59"/>
      <c r="O12" s="54"/>
      <c r="S12" s="10"/>
      <c r="T12" s="54"/>
      <c r="W12" s="10"/>
      <c r="Y12" s="90"/>
    </row>
    <row r="13" spans="1:26" s="15" customFormat="1" ht="121.7" customHeight="1" x14ac:dyDescent="0.25">
      <c r="A13" s="14" t="s">
        <v>29</v>
      </c>
      <c r="B13" s="35" t="s">
        <v>55</v>
      </c>
      <c r="C13" s="91" t="s">
        <v>56</v>
      </c>
      <c r="D13" s="91" t="s">
        <v>31</v>
      </c>
      <c r="E13" s="14" t="s">
        <v>32</v>
      </c>
      <c r="F13" s="91" t="s">
        <v>57</v>
      </c>
      <c r="G13" s="91" t="s">
        <v>58</v>
      </c>
      <c r="H13" s="91" t="s">
        <v>59</v>
      </c>
      <c r="I13" s="35" t="s">
        <v>60</v>
      </c>
      <c r="J13" s="91" t="s">
        <v>61</v>
      </c>
      <c r="K13" s="16" t="s">
        <v>62</v>
      </c>
      <c r="L13" s="16" t="s">
        <v>63</v>
      </c>
      <c r="M13" s="91" t="s">
        <v>64</v>
      </c>
      <c r="N13" s="36" t="s">
        <v>65</v>
      </c>
      <c r="O13" s="92" t="s">
        <v>66</v>
      </c>
      <c r="P13" s="14" t="s">
        <v>67</v>
      </c>
      <c r="Q13" s="16" t="s">
        <v>68</v>
      </c>
      <c r="R13" s="93" t="s">
        <v>69</v>
      </c>
      <c r="S13" s="92" t="s">
        <v>70</v>
      </c>
      <c r="T13" s="94" t="s">
        <v>71</v>
      </c>
      <c r="U13" s="14" t="s">
        <v>72</v>
      </c>
      <c r="V13" s="14" t="s">
        <v>73</v>
      </c>
      <c r="W13" s="94" t="s">
        <v>74</v>
      </c>
      <c r="Y13" s="95" t="s">
        <v>37</v>
      </c>
      <c r="Z13" s="93" t="s">
        <v>29</v>
      </c>
    </row>
    <row r="14" spans="1:26" s="21" customFormat="1" ht="14.1" customHeight="1" x14ac:dyDescent="0.2">
      <c r="A14" s="96"/>
      <c r="B14" s="18" t="s">
        <v>38</v>
      </c>
      <c r="C14" s="18" t="s">
        <v>38</v>
      </c>
      <c r="D14" s="18" t="s">
        <v>38</v>
      </c>
      <c r="E14" s="17" t="s">
        <v>38</v>
      </c>
      <c r="F14" s="18" t="s">
        <v>38</v>
      </c>
      <c r="G14" s="18" t="s">
        <v>38</v>
      </c>
      <c r="H14" s="18" t="s">
        <v>38</v>
      </c>
      <c r="I14" s="18" t="s">
        <v>38</v>
      </c>
      <c r="J14" s="18" t="s">
        <v>38</v>
      </c>
      <c r="K14" s="19" t="s">
        <v>38</v>
      </c>
      <c r="L14" s="19" t="s">
        <v>38</v>
      </c>
      <c r="M14" s="18" t="s">
        <v>38</v>
      </c>
      <c r="N14" s="20" t="s">
        <v>38</v>
      </c>
      <c r="O14" s="97" t="s">
        <v>38</v>
      </c>
      <c r="P14" s="98" t="s">
        <v>38</v>
      </c>
      <c r="Q14" s="99" t="s">
        <v>38</v>
      </c>
      <c r="R14" s="100" t="s">
        <v>38</v>
      </c>
      <c r="S14" s="97" t="s">
        <v>75</v>
      </c>
      <c r="T14" s="101" t="s">
        <v>76</v>
      </c>
      <c r="U14" s="20" t="s">
        <v>38</v>
      </c>
      <c r="V14" s="20" t="s">
        <v>38</v>
      </c>
      <c r="W14" s="101" t="s">
        <v>76</v>
      </c>
      <c r="Y14" s="102" t="s">
        <v>38</v>
      </c>
      <c r="Z14" s="103"/>
    </row>
    <row r="15" spans="1:26" s="22" customFormat="1" ht="14.1" customHeight="1" x14ac:dyDescent="0.2">
      <c r="A15" s="104">
        <f>A16-0.5</f>
        <v>-2.5</v>
      </c>
      <c r="B15" s="24"/>
      <c r="C15" s="45">
        <f>'HPP 2 - Economic'!B15</f>
        <v>0</v>
      </c>
      <c r="D15" s="24">
        <f>C15+B15</f>
        <v>0</v>
      </c>
      <c r="E15" s="28"/>
      <c r="F15" s="24">
        <f>J15</f>
        <v>0</v>
      </c>
      <c r="G15" s="24">
        <f>C15*(1-$Q$5)</f>
        <v>0</v>
      </c>
      <c r="H15" s="24">
        <f>G15*(-1+(1+$V$6)^0.5)</f>
        <v>0</v>
      </c>
      <c r="I15" s="24"/>
      <c r="J15" s="24">
        <f>G15+H15-I15</f>
        <v>0</v>
      </c>
      <c r="K15" s="105"/>
      <c r="L15" s="26"/>
      <c r="M15" s="24"/>
      <c r="N15" s="24"/>
      <c r="O15" s="106">
        <f t="shared" ref="O15:O38" si="0">N15+K15-C15-I15+F15</f>
        <v>0</v>
      </c>
      <c r="P15" s="107">
        <f>O15</f>
        <v>0</v>
      </c>
      <c r="Q15" s="107">
        <f t="shared" ref="Q15:Q38" si="1">O15/(1+$D$3)^A15</f>
        <v>0</v>
      </c>
      <c r="R15" s="107">
        <f>Q15</f>
        <v>0</v>
      </c>
      <c r="S15" s="108"/>
      <c r="T15" s="26"/>
      <c r="U15" s="24"/>
      <c r="V15" s="161"/>
      <c r="W15" s="109"/>
      <c r="X15" s="110"/>
      <c r="Y15" s="111">
        <f t="shared" ref="Y15:Y38" si="2">P15</f>
        <v>0</v>
      </c>
      <c r="Z15" s="112">
        <f t="shared" ref="Z15:Z38" si="3">A15</f>
        <v>-2.5</v>
      </c>
    </row>
    <row r="16" spans="1:26" s="22" customFormat="1" ht="14.1" customHeight="1" x14ac:dyDescent="0.2">
      <c r="A16" s="113">
        <f>A17-1</f>
        <v>-2</v>
      </c>
      <c r="B16" s="24"/>
      <c r="C16" s="45">
        <f>'HPP 2 - Economic'!B16</f>
        <v>0</v>
      </c>
      <c r="D16" s="24">
        <f t="shared" ref="D16:D38" si="4">C16+B16</f>
        <v>0</v>
      </c>
      <c r="E16" s="28"/>
      <c r="F16" s="24">
        <f>J16-J15</f>
        <v>0</v>
      </c>
      <c r="G16" s="24">
        <f>J15+C16*(1-$Q$5)</f>
        <v>0</v>
      </c>
      <c r="H16" s="24">
        <f>G16*(-1+(1+$V$6))</f>
        <v>0</v>
      </c>
      <c r="I16" s="24"/>
      <c r="J16" s="24">
        <f>G16+H16-I16</f>
        <v>0</v>
      </c>
      <c r="K16" s="28"/>
      <c r="L16" s="26"/>
      <c r="M16" s="24"/>
      <c r="N16" s="24"/>
      <c r="O16" s="26">
        <f t="shared" si="0"/>
        <v>0</v>
      </c>
      <c r="P16" s="24">
        <f t="shared" ref="P16:P38" si="5">P15+O16</f>
        <v>0</v>
      </c>
      <c r="Q16" s="24">
        <f t="shared" si="1"/>
        <v>0</v>
      </c>
      <c r="R16" s="24">
        <f>R15+Q16</f>
        <v>0</v>
      </c>
      <c r="S16" s="27"/>
      <c r="T16" s="26"/>
      <c r="U16" s="24"/>
      <c r="V16" s="161"/>
      <c r="W16" s="109"/>
      <c r="X16" s="110"/>
      <c r="Y16" s="111">
        <f t="shared" si="2"/>
        <v>0</v>
      </c>
      <c r="Z16" s="112">
        <f t="shared" si="3"/>
        <v>-2</v>
      </c>
    </row>
    <row r="17" spans="1:26" s="22" customFormat="1" ht="14.1" customHeight="1" x14ac:dyDescent="0.2">
      <c r="A17" s="113">
        <f>A18-1</f>
        <v>-1</v>
      </c>
      <c r="B17" s="24"/>
      <c r="C17" s="45">
        <f>'HPP 2 - Economic'!B17</f>
        <v>0</v>
      </c>
      <c r="D17" s="24">
        <f t="shared" si="4"/>
        <v>0</v>
      </c>
      <c r="E17" s="28"/>
      <c r="F17" s="24">
        <f>J17-J16</f>
        <v>0</v>
      </c>
      <c r="G17" s="24">
        <f>J16+C17*(1-$Q$5)</f>
        <v>0</v>
      </c>
      <c r="H17" s="24">
        <f>G17*(-1+(1+$V$6))</f>
        <v>0</v>
      </c>
      <c r="I17" s="24"/>
      <c r="J17" s="24">
        <f>G17+H17-I17</f>
        <v>0</v>
      </c>
      <c r="K17" s="28"/>
      <c r="L17" s="26"/>
      <c r="M17" s="24"/>
      <c r="N17" s="24"/>
      <c r="O17" s="26">
        <f t="shared" si="0"/>
        <v>0</v>
      </c>
      <c r="P17" s="24">
        <f t="shared" si="5"/>
        <v>0</v>
      </c>
      <c r="Q17" s="24">
        <f t="shared" si="1"/>
        <v>0</v>
      </c>
      <c r="R17" s="24">
        <f t="shared" ref="R17:R38" si="6">R16+Q17</f>
        <v>0</v>
      </c>
      <c r="S17" s="27"/>
      <c r="T17" s="26"/>
      <c r="U17" s="24"/>
      <c r="V17" s="161"/>
      <c r="W17" s="109"/>
      <c r="X17" s="110"/>
      <c r="Y17" s="111">
        <f t="shared" si="2"/>
        <v>0</v>
      </c>
      <c r="Z17" s="112">
        <f t="shared" si="3"/>
        <v>-1</v>
      </c>
    </row>
    <row r="18" spans="1:26" s="22" customFormat="1" ht="14.1" customHeight="1" x14ac:dyDescent="0.2">
      <c r="A18" s="113">
        <v>0</v>
      </c>
      <c r="B18" s="24"/>
      <c r="C18" s="45">
        <f>'HPP 2 - Economic'!B18</f>
        <v>0</v>
      </c>
      <c r="D18" s="24">
        <f t="shared" si="4"/>
        <v>0</v>
      </c>
      <c r="E18" s="28"/>
      <c r="F18" s="24">
        <f>J18-J17</f>
        <v>0</v>
      </c>
      <c r="G18" s="24">
        <f t="shared" ref="G18:G26" si="7">J17+C18*(1-$Q$5)</f>
        <v>0</v>
      </c>
      <c r="H18" s="24">
        <f>G18*(-1+(1+$V$6))</f>
        <v>0</v>
      </c>
      <c r="I18" s="24"/>
      <c r="J18" s="24">
        <f>G18+H18-I18</f>
        <v>0</v>
      </c>
      <c r="K18" s="28"/>
      <c r="L18" s="26"/>
      <c r="M18" s="24"/>
      <c r="N18" s="24"/>
      <c r="O18" s="26">
        <f t="shared" si="0"/>
        <v>0</v>
      </c>
      <c r="P18" s="24">
        <f>P17+O18</f>
        <v>0</v>
      </c>
      <c r="Q18" s="24">
        <f t="shared" si="1"/>
        <v>0</v>
      </c>
      <c r="R18" s="24">
        <f t="shared" si="6"/>
        <v>0</v>
      </c>
      <c r="S18" s="27"/>
      <c r="T18" s="26"/>
      <c r="U18" s="24"/>
      <c r="V18" s="161"/>
      <c r="W18" s="109"/>
      <c r="X18" s="110"/>
      <c r="Y18" s="111">
        <f t="shared" si="2"/>
        <v>0</v>
      </c>
      <c r="Z18" s="112">
        <f t="shared" si="3"/>
        <v>0</v>
      </c>
    </row>
    <row r="19" spans="1:26" s="22" customFormat="1" ht="14.1" customHeight="1" x14ac:dyDescent="0.2">
      <c r="A19" s="113">
        <v>1</v>
      </c>
      <c r="B19" s="45">
        <f>'HPP 2 - Economic'!C19</f>
        <v>0</v>
      </c>
      <c r="C19" s="24"/>
      <c r="D19" s="24">
        <f t="shared" si="4"/>
        <v>0</v>
      </c>
      <c r="E19" s="47">
        <f>'HPP 2 - Economic'!E19</f>
        <v>0</v>
      </c>
      <c r="F19" s="24"/>
      <c r="G19" s="162">
        <f t="shared" si="7"/>
        <v>0</v>
      </c>
      <c r="H19" s="162">
        <f t="shared" ref="H19:H26" si="8">G19*$V$6</f>
        <v>0</v>
      </c>
      <c r="I19" s="162">
        <f t="shared" ref="I19:I26" si="9">$G$19/$V$7</f>
        <v>0</v>
      </c>
      <c r="J19" s="162">
        <f>G19-I19</f>
        <v>0</v>
      </c>
      <c r="K19" s="114" t="e">
        <f>#REF!/$D$4</f>
        <v>#REF!</v>
      </c>
      <c r="L19" s="26" t="e">
        <f t="shared" ref="L19:L38" si="10">E19-D19-H19-K19</f>
        <v>#REF!</v>
      </c>
      <c r="M19" s="24" t="e">
        <f t="shared" ref="M19:M38" si="11">IF(L19&lt;0,0,L19*($D$5))</f>
        <v>#REF!</v>
      </c>
      <c r="N19" s="24" t="e">
        <f>L19-M19</f>
        <v>#REF!</v>
      </c>
      <c r="O19" s="26" t="e">
        <f t="shared" si="0"/>
        <v>#REF!</v>
      </c>
      <c r="P19" s="24" t="e">
        <f t="shared" si="5"/>
        <v>#REF!</v>
      </c>
      <c r="Q19" s="24" t="e">
        <f t="shared" si="1"/>
        <v>#REF!</v>
      </c>
      <c r="R19" s="24" t="e">
        <f t="shared" si="6"/>
        <v>#REF!</v>
      </c>
      <c r="S19" s="115" t="e">
        <f t="shared" ref="S19:S38" si="12">O19/Q$6</f>
        <v>#REF!</v>
      </c>
      <c r="T19" s="116" t="e">
        <f t="shared" ref="T19:T26" si="13">(E19-D19)/(H19+I19)</f>
        <v>#DIV/0!</v>
      </c>
      <c r="U19" s="24" t="e">
        <f t="shared" ref="U19:U26" si="14">E19-D19-M19</f>
        <v>#REF!</v>
      </c>
      <c r="V19" s="24" t="e">
        <f>NPV(D$3,U19:U$26)</f>
        <v>#REF!</v>
      </c>
      <c r="W19" s="117" t="e">
        <f t="shared" ref="W19:W26" si="15">V19/G19</f>
        <v>#REF!</v>
      </c>
      <c r="X19" s="110"/>
      <c r="Y19" s="111" t="e">
        <f t="shared" si="2"/>
        <v>#REF!</v>
      </c>
      <c r="Z19" s="112">
        <f t="shared" si="3"/>
        <v>1</v>
      </c>
    </row>
    <row r="20" spans="1:26" s="22" customFormat="1" ht="14.1" customHeight="1" x14ac:dyDescent="0.2">
      <c r="A20" s="113">
        <f t="shared" ref="A20:A38" si="16">A19+1</f>
        <v>2</v>
      </c>
      <c r="B20" s="45">
        <f>'HPP 2 - Economic'!C20</f>
        <v>0</v>
      </c>
      <c r="C20" s="24"/>
      <c r="D20" s="24">
        <f t="shared" si="4"/>
        <v>0</v>
      </c>
      <c r="E20" s="47">
        <f>'HPP 2 - Economic'!E20</f>
        <v>0</v>
      </c>
      <c r="F20" s="24"/>
      <c r="G20" s="162">
        <f t="shared" si="7"/>
        <v>0</v>
      </c>
      <c r="H20" s="162">
        <f t="shared" si="8"/>
        <v>0</v>
      </c>
      <c r="I20" s="162">
        <f t="shared" si="9"/>
        <v>0</v>
      </c>
      <c r="J20" s="162">
        <f>G20-I20</f>
        <v>0</v>
      </c>
      <c r="K20" s="114" t="e">
        <f>#REF!/$D$4</f>
        <v>#REF!</v>
      </c>
      <c r="L20" s="26" t="e">
        <f t="shared" si="10"/>
        <v>#REF!</v>
      </c>
      <c r="M20" s="24" t="e">
        <f t="shared" si="11"/>
        <v>#REF!</v>
      </c>
      <c r="N20" s="24" t="e">
        <f t="shared" ref="N20:N38" si="17">L20-M20</f>
        <v>#REF!</v>
      </c>
      <c r="O20" s="26" t="e">
        <f t="shared" si="0"/>
        <v>#REF!</v>
      </c>
      <c r="P20" s="24" t="e">
        <f t="shared" si="5"/>
        <v>#REF!</v>
      </c>
      <c r="Q20" s="24" t="e">
        <f t="shared" si="1"/>
        <v>#REF!</v>
      </c>
      <c r="R20" s="24" t="e">
        <f t="shared" si="6"/>
        <v>#REF!</v>
      </c>
      <c r="S20" s="115" t="e">
        <f t="shared" si="12"/>
        <v>#REF!</v>
      </c>
      <c r="T20" s="116" t="e">
        <f t="shared" si="13"/>
        <v>#DIV/0!</v>
      </c>
      <c r="U20" s="24" t="e">
        <f t="shared" si="14"/>
        <v>#REF!</v>
      </c>
      <c r="V20" s="24" t="e">
        <f>NPV(D$3,U20:U$26)</f>
        <v>#REF!</v>
      </c>
      <c r="W20" s="117" t="e">
        <f t="shared" si="15"/>
        <v>#REF!</v>
      </c>
      <c r="X20" s="110"/>
      <c r="Y20" s="111" t="e">
        <f t="shared" si="2"/>
        <v>#REF!</v>
      </c>
      <c r="Z20" s="112">
        <f t="shared" si="3"/>
        <v>2</v>
      </c>
    </row>
    <row r="21" spans="1:26" s="22" customFormat="1" ht="14.1" customHeight="1" x14ac:dyDescent="0.2">
      <c r="A21" s="113">
        <f t="shared" si="16"/>
        <v>3</v>
      </c>
      <c r="B21" s="45">
        <f>'HPP 2 - Economic'!C21</f>
        <v>0</v>
      </c>
      <c r="C21" s="24"/>
      <c r="D21" s="24">
        <f t="shared" si="4"/>
        <v>0</v>
      </c>
      <c r="E21" s="47">
        <f>'HPP 2 - Economic'!E21</f>
        <v>0</v>
      </c>
      <c r="F21" s="24"/>
      <c r="G21" s="162">
        <f t="shared" si="7"/>
        <v>0</v>
      </c>
      <c r="H21" s="162">
        <f t="shared" si="8"/>
        <v>0</v>
      </c>
      <c r="I21" s="162">
        <f t="shared" si="9"/>
        <v>0</v>
      </c>
      <c r="J21" s="162">
        <f t="shared" ref="J21:J26" si="18">G21-I21</f>
        <v>0</v>
      </c>
      <c r="K21" s="114" t="e">
        <f>#REF!/$D$4</f>
        <v>#REF!</v>
      </c>
      <c r="L21" s="26" t="e">
        <f t="shared" si="10"/>
        <v>#REF!</v>
      </c>
      <c r="M21" s="24" t="e">
        <f t="shared" si="11"/>
        <v>#REF!</v>
      </c>
      <c r="N21" s="24" t="e">
        <f t="shared" si="17"/>
        <v>#REF!</v>
      </c>
      <c r="O21" s="26" t="e">
        <f t="shared" si="0"/>
        <v>#REF!</v>
      </c>
      <c r="P21" s="24" t="e">
        <f t="shared" si="5"/>
        <v>#REF!</v>
      </c>
      <c r="Q21" s="24" t="e">
        <f t="shared" si="1"/>
        <v>#REF!</v>
      </c>
      <c r="R21" s="24" t="e">
        <f t="shared" si="6"/>
        <v>#REF!</v>
      </c>
      <c r="S21" s="115" t="e">
        <f t="shared" si="12"/>
        <v>#REF!</v>
      </c>
      <c r="T21" s="116" t="e">
        <f t="shared" si="13"/>
        <v>#DIV/0!</v>
      </c>
      <c r="U21" s="24" t="e">
        <f t="shared" si="14"/>
        <v>#REF!</v>
      </c>
      <c r="V21" s="24" t="e">
        <f>NPV(D$3,U21:U$26)</f>
        <v>#REF!</v>
      </c>
      <c r="W21" s="117" t="e">
        <f t="shared" si="15"/>
        <v>#REF!</v>
      </c>
      <c r="X21" s="110"/>
      <c r="Y21" s="111" t="e">
        <f t="shared" si="2"/>
        <v>#REF!</v>
      </c>
      <c r="Z21" s="112">
        <f t="shared" si="3"/>
        <v>3</v>
      </c>
    </row>
    <row r="22" spans="1:26" s="22" customFormat="1" ht="14.1" customHeight="1" x14ac:dyDescent="0.2">
      <c r="A22" s="113">
        <f t="shared" si="16"/>
        <v>4</v>
      </c>
      <c r="B22" s="45">
        <f>'HPP 2 - Economic'!C22</f>
        <v>0</v>
      </c>
      <c r="C22" s="24"/>
      <c r="D22" s="24">
        <f t="shared" si="4"/>
        <v>0</v>
      </c>
      <c r="E22" s="47">
        <f>'HPP 2 - Economic'!E22</f>
        <v>0</v>
      </c>
      <c r="F22" s="24"/>
      <c r="G22" s="162">
        <f t="shared" si="7"/>
        <v>0</v>
      </c>
      <c r="H22" s="162">
        <f t="shared" si="8"/>
        <v>0</v>
      </c>
      <c r="I22" s="162">
        <f t="shared" si="9"/>
        <v>0</v>
      </c>
      <c r="J22" s="162">
        <f t="shared" si="18"/>
        <v>0</v>
      </c>
      <c r="K22" s="114" t="e">
        <f>#REF!/$D$4</f>
        <v>#REF!</v>
      </c>
      <c r="L22" s="26" t="e">
        <f t="shared" si="10"/>
        <v>#REF!</v>
      </c>
      <c r="M22" s="24" t="e">
        <f t="shared" si="11"/>
        <v>#REF!</v>
      </c>
      <c r="N22" s="24" t="e">
        <f t="shared" si="17"/>
        <v>#REF!</v>
      </c>
      <c r="O22" s="26" t="e">
        <f t="shared" si="0"/>
        <v>#REF!</v>
      </c>
      <c r="P22" s="24" t="e">
        <f t="shared" si="5"/>
        <v>#REF!</v>
      </c>
      <c r="Q22" s="24" t="e">
        <f t="shared" si="1"/>
        <v>#REF!</v>
      </c>
      <c r="R22" s="24" t="e">
        <f t="shared" si="6"/>
        <v>#REF!</v>
      </c>
      <c r="S22" s="115" t="e">
        <f t="shared" si="12"/>
        <v>#REF!</v>
      </c>
      <c r="T22" s="116" t="e">
        <f t="shared" si="13"/>
        <v>#DIV/0!</v>
      </c>
      <c r="U22" s="24" t="e">
        <f t="shared" si="14"/>
        <v>#REF!</v>
      </c>
      <c r="V22" s="24" t="e">
        <f>NPV(D$3,U22:U$26)</f>
        <v>#REF!</v>
      </c>
      <c r="W22" s="117" t="e">
        <f t="shared" si="15"/>
        <v>#REF!</v>
      </c>
      <c r="X22" s="110"/>
      <c r="Y22" s="111" t="e">
        <f t="shared" si="2"/>
        <v>#REF!</v>
      </c>
      <c r="Z22" s="112">
        <f t="shared" si="3"/>
        <v>4</v>
      </c>
    </row>
    <row r="23" spans="1:26" s="22" customFormat="1" ht="14.1" customHeight="1" x14ac:dyDescent="0.2">
      <c r="A23" s="113">
        <f t="shared" si="16"/>
        <v>5</v>
      </c>
      <c r="B23" s="45">
        <f>'HPP 2 - Economic'!C23</f>
        <v>0</v>
      </c>
      <c r="C23" s="24"/>
      <c r="D23" s="24">
        <f t="shared" si="4"/>
        <v>0</v>
      </c>
      <c r="E23" s="47">
        <f>'HPP 2 - Economic'!E23</f>
        <v>0</v>
      </c>
      <c r="F23" s="24"/>
      <c r="G23" s="162">
        <f t="shared" si="7"/>
        <v>0</v>
      </c>
      <c r="H23" s="162">
        <f t="shared" si="8"/>
        <v>0</v>
      </c>
      <c r="I23" s="162">
        <f t="shared" si="9"/>
        <v>0</v>
      </c>
      <c r="J23" s="162">
        <f t="shared" si="18"/>
        <v>0</v>
      </c>
      <c r="K23" s="114" t="e">
        <f>#REF!/$D$4</f>
        <v>#REF!</v>
      </c>
      <c r="L23" s="26" t="e">
        <f t="shared" si="10"/>
        <v>#REF!</v>
      </c>
      <c r="M23" s="24" t="e">
        <f t="shared" si="11"/>
        <v>#REF!</v>
      </c>
      <c r="N23" s="24" t="e">
        <f t="shared" si="17"/>
        <v>#REF!</v>
      </c>
      <c r="O23" s="26" t="e">
        <f t="shared" si="0"/>
        <v>#REF!</v>
      </c>
      <c r="P23" s="24" t="e">
        <f t="shared" si="5"/>
        <v>#REF!</v>
      </c>
      <c r="Q23" s="24" t="e">
        <f t="shared" si="1"/>
        <v>#REF!</v>
      </c>
      <c r="R23" s="24" t="e">
        <f t="shared" si="6"/>
        <v>#REF!</v>
      </c>
      <c r="S23" s="115" t="e">
        <f t="shared" si="12"/>
        <v>#REF!</v>
      </c>
      <c r="T23" s="116" t="e">
        <f t="shared" si="13"/>
        <v>#DIV/0!</v>
      </c>
      <c r="U23" s="24" t="e">
        <f t="shared" si="14"/>
        <v>#REF!</v>
      </c>
      <c r="V23" s="24" t="e">
        <f>NPV(D$3,U23:U$26)</f>
        <v>#REF!</v>
      </c>
      <c r="W23" s="117" t="e">
        <f t="shared" si="15"/>
        <v>#REF!</v>
      </c>
      <c r="X23" s="110"/>
      <c r="Y23" s="111" t="e">
        <f t="shared" si="2"/>
        <v>#REF!</v>
      </c>
      <c r="Z23" s="112">
        <f t="shared" si="3"/>
        <v>5</v>
      </c>
    </row>
    <row r="24" spans="1:26" s="22" customFormat="1" ht="14.1" customHeight="1" x14ac:dyDescent="0.2">
      <c r="A24" s="113">
        <f t="shared" si="16"/>
        <v>6</v>
      </c>
      <c r="B24" s="45">
        <f>'HPP 2 - Economic'!C24</f>
        <v>0</v>
      </c>
      <c r="C24" s="24"/>
      <c r="D24" s="24">
        <f t="shared" si="4"/>
        <v>0</v>
      </c>
      <c r="E24" s="47">
        <f>'HPP 2 - Economic'!E24</f>
        <v>0</v>
      </c>
      <c r="F24" s="24"/>
      <c r="G24" s="162">
        <f t="shared" si="7"/>
        <v>0</v>
      </c>
      <c r="H24" s="162">
        <f t="shared" si="8"/>
        <v>0</v>
      </c>
      <c r="I24" s="162">
        <f t="shared" si="9"/>
        <v>0</v>
      </c>
      <c r="J24" s="162">
        <f t="shared" si="18"/>
        <v>0</v>
      </c>
      <c r="K24" s="114" t="e">
        <f>#REF!/$D$4</f>
        <v>#REF!</v>
      </c>
      <c r="L24" s="26" t="e">
        <f t="shared" si="10"/>
        <v>#REF!</v>
      </c>
      <c r="M24" s="24" t="e">
        <f t="shared" si="11"/>
        <v>#REF!</v>
      </c>
      <c r="N24" s="24" t="e">
        <f t="shared" si="17"/>
        <v>#REF!</v>
      </c>
      <c r="O24" s="26" t="e">
        <f t="shared" si="0"/>
        <v>#REF!</v>
      </c>
      <c r="P24" s="24" t="e">
        <f t="shared" si="5"/>
        <v>#REF!</v>
      </c>
      <c r="Q24" s="24" t="e">
        <f t="shared" si="1"/>
        <v>#REF!</v>
      </c>
      <c r="R24" s="24" t="e">
        <f t="shared" si="6"/>
        <v>#REF!</v>
      </c>
      <c r="S24" s="115" t="e">
        <f t="shared" si="12"/>
        <v>#REF!</v>
      </c>
      <c r="T24" s="116" t="e">
        <f t="shared" si="13"/>
        <v>#DIV/0!</v>
      </c>
      <c r="U24" s="24" t="e">
        <f t="shared" si="14"/>
        <v>#REF!</v>
      </c>
      <c r="V24" s="24" t="e">
        <f>NPV(D$3,U24:U$26)</f>
        <v>#REF!</v>
      </c>
      <c r="W24" s="117" t="e">
        <f t="shared" si="15"/>
        <v>#REF!</v>
      </c>
      <c r="X24" s="110"/>
      <c r="Y24" s="111" t="e">
        <f t="shared" si="2"/>
        <v>#REF!</v>
      </c>
      <c r="Z24" s="112">
        <f t="shared" si="3"/>
        <v>6</v>
      </c>
    </row>
    <row r="25" spans="1:26" s="22" customFormat="1" ht="14.1" customHeight="1" x14ac:dyDescent="0.2">
      <c r="A25" s="113">
        <f t="shared" si="16"/>
        <v>7</v>
      </c>
      <c r="B25" s="45">
        <f>'HPP 2 - Economic'!C25</f>
        <v>0</v>
      </c>
      <c r="C25" s="24"/>
      <c r="D25" s="24">
        <f t="shared" si="4"/>
        <v>0</v>
      </c>
      <c r="E25" s="47">
        <f>'HPP 2 - Economic'!E25</f>
        <v>0</v>
      </c>
      <c r="F25" s="24"/>
      <c r="G25" s="162">
        <f t="shared" si="7"/>
        <v>0</v>
      </c>
      <c r="H25" s="162">
        <f t="shared" si="8"/>
        <v>0</v>
      </c>
      <c r="I25" s="162">
        <f t="shared" si="9"/>
        <v>0</v>
      </c>
      <c r="J25" s="162">
        <f t="shared" si="18"/>
        <v>0</v>
      </c>
      <c r="K25" s="114" t="e">
        <f>#REF!/$D$4</f>
        <v>#REF!</v>
      </c>
      <c r="L25" s="26" t="e">
        <f t="shared" si="10"/>
        <v>#REF!</v>
      </c>
      <c r="M25" s="24" t="e">
        <f t="shared" si="11"/>
        <v>#REF!</v>
      </c>
      <c r="N25" s="24" t="e">
        <f t="shared" si="17"/>
        <v>#REF!</v>
      </c>
      <c r="O25" s="26" t="e">
        <f t="shared" si="0"/>
        <v>#REF!</v>
      </c>
      <c r="P25" s="24" t="e">
        <f t="shared" si="5"/>
        <v>#REF!</v>
      </c>
      <c r="Q25" s="24" t="e">
        <f t="shared" si="1"/>
        <v>#REF!</v>
      </c>
      <c r="R25" s="24" t="e">
        <f t="shared" si="6"/>
        <v>#REF!</v>
      </c>
      <c r="S25" s="115" t="e">
        <f t="shared" si="12"/>
        <v>#REF!</v>
      </c>
      <c r="T25" s="116" t="e">
        <f t="shared" si="13"/>
        <v>#DIV/0!</v>
      </c>
      <c r="U25" s="24" t="e">
        <f t="shared" si="14"/>
        <v>#REF!</v>
      </c>
      <c r="V25" s="24" t="e">
        <f>NPV(D$3,U25:U$26)</f>
        <v>#REF!</v>
      </c>
      <c r="W25" s="117" t="e">
        <f t="shared" si="15"/>
        <v>#REF!</v>
      </c>
      <c r="X25" s="110"/>
      <c r="Y25" s="111" t="e">
        <f t="shared" si="2"/>
        <v>#REF!</v>
      </c>
      <c r="Z25" s="112">
        <f t="shared" si="3"/>
        <v>7</v>
      </c>
    </row>
    <row r="26" spans="1:26" s="22" customFormat="1" ht="14.1" customHeight="1" x14ac:dyDescent="0.2">
      <c r="A26" s="113">
        <f t="shared" si="16"/>
        <v>8</v>
      </c>
      <c r="B26" s="45">
        <f>'HPP 2 - Economic'!C26</f>
        <v>0</v>
      </c>
      <c r="C26" s="24"/>
      <c r="D26" s="24">
        <f t="shared" si="4"/>
        <v>0</v>
      </c>
      <c r="E26" s="47">
        <f>'HPP 2 - Economic'!E26</f>
        <v>0</v>
      </c>
      <c r="F26" s="24"/>
      <c r="G26" s="162">
        <f t="shared" si="7"/>
        <v>0</v>
      </c>
      <c r="H26" s="162">
        <f t="shared" si="8"/>
        <v>0</v>
      </c>
      <c r="I26" s="162">
        <f t="shared" si="9"/>
        <v>0</v>
      </c>
      <c r="J26" s="162">
        <f t="shared" si="18"/>
        <v>0</v>
      </c>
      <c r="K26" s="114" t="e">
        <f>#REF!/$D$4</f>
        <v>#REF!</v>
      </c>
      <c r="L26" s="26" t="e">
        <f t="shared" si="10"/>
        <v>#REF!</v>
      </c>
      <c r="M26" s="24" t="e">
        <f t="shared" si="11"/>
        <v>#REF!</v>
      </c>
      <c r="N26" s="24" t="e">
        <f t="shared" si="17"/>
        <v>#REF!</v>
      </c>
      <c r="O26" s="26" t="e">
        <f t="shared" si="0"/>
        <v>#REF!</v>
      </c>
      <c r="P26" s="24" t="e">
        <f t="shared" si="5"/>
        <v>#REF!</v>
      </c>
      <c r="Q26" s="24" t="e">
        <f t="shared" si="1"/>
        <v>#REF!</v>
      </c>
      <c r="R26" s="24" t="e">
        <f t="shared" si="6"/>
        <v>#REF!</v>
      </c>
      <c r="S26" s="115" t="e">
        <f t="shared" si="12"/>
        <v>#REF!</v>
      </c>
      <c r="T26" s="116" t="e">
        <f t="shared" si="13"/>
        <v>#DIV/0!</v>
      </c>
      <c r="U26" s="24" t="e">
        <f t="shared" si="14"/>
        <v>#REF!</v>
      </c>
      <c r="V26" s="24" t="e">
        <f>NPV(D$3,U26:U$26)</f>
        <v>#REF!</v>
      </c>
      <c r="W26" s="117" t="e">
        <f t="shared" si="15"/>
        <v>#REF!</v>
      </c>
      <c r="X26" s="110"/>
      <c r="Y26" s="111" t="e">
        <f t="shared" si="2"/>
        <v>#REF!</v>
      </c>
      <c r="Z26" s="112">
        <f t="shared" si="3"/>
        <v>8</v>
      </c>
    </row>
    <row r="27" spans="1:26" s="22" customFormat="1" ht="14.1" customHeight="1" x14ac:dyDescent="0.2">
      <c r="A27" s="113">
        <f t="shared" si="16"/>
        <v>9</v>
      </c>
      <c r="B27" s="45">
        <f>'HPP 2 - Economic'!C27</f>
        <v>0</v>
      </c>
      <c r="C27" s="24"/>
      <c r="D27" s="24">
        <f t="shared" si="4"/>
        <v>0</v>
      </c>
      <c r="E27" s="47">
        <f>'HPP 2 - Economic'!E27</f>
        <v>0</v>
      </c>
      <c r="F27" s="24"/>
      <c r="G27" s="24"/>
      <c r="H27" s="24"/>
      <c r="I27" s="24"/>
      <c r="J27" s="24"/>
      <c r="K27" s="114" t="e">
        <f>#REF!/$D$4</f>
        <v>#REF!</v>
      </c>
      <c r="L27" s="26" t="e">
        <f t="shared" si="10"/>
        <v>#REF!</v>
      </c>
      <c r="M27" s="24" t="e">
        <f t="shared" si="11"/>
        <v>#REF!</v>
      </c>
      <c r="N27" s="24" t="e">
        <f t="shared" si="17"/>
        <v>#REF!</v>
      </c>
      <c r="O27" s="26" t="e">
        <f t="shared" si="0"/>
        <v>#REF!</v>
      </c>
      <c r="P27" s="24" t="e">
        <f t="shared" si="5"/>
        <v>#REF!</v>
      </c>
      <c r="Q27" s="24" t="e">
        <f t="shared" si="1"/>
        <v>#REF!</v>
      </c>
      <c r="R27" s="24" t="e">
        <f t="shared" si="6"/>
        <v>#REF!</v>
      </c>
      <c r="S27" s="115" t="e">
        <f t="shared" si="12"/>
        <v>#REF!</v>
      </c>
      <c r="T27" s="26"/>
      <c r="U27" s="24"/>
      <c r="V27" s="24"/>
      <c r="W27" s="27"/>
      <c r="X27" s="110"/>
      <c r="Y27" s="111" t="e">
        <f t="shared" si="2"/>
        <v>#REF!</v>
      </c>
      <c r="Z27" s="112">
        <f t="shared" si="3"/>
        <v>9</v>
      </c>
    </row>
    <row r="28" spans="1:26" s="22" customFormat="1" ht="14.1" customHeight="1" x14ac:dyDescent="0.2">
      <c r="A28" s="113">
        <f t="shared" si="16"/>
        <v>10</v>
      </c>
      <c r="B28" s="45">
        <f>'HPP 2 - Economic'!C28</f>
        <v>0</v>
      </c>
      <c r="C28" s="24"/>
      <c r="D28" s="24">
        <f t="shared" si="4"/>
        <v>0</v>
      </c>
      <c r="E28" s="47">
        <f>'HPP 2 - Economic'!E28</f>
        <v>0</v>
      </c>
      <c r="F28" s="24"/>
      <c r="G28" s="24"/>
      <c r="H28" s="24"/>
      <c r="I28" s="24"/>
      <c r="J28" s="24"/>
      <c r="K28" s="114" t="e">
        <f>#REF!/$D$4</f>
        <v>#REF!</v>
      </c>
      <c r="L28" s="26" t="e">
        <f t="shared" si="10"/>
        <v>#REF!</v>
      </c>
      <c r="M28" s="24" t="e">
        <f t="shared" si="11"/>
        <v>#REF!</v>
      </c>
      <c r="N28" s="24" t="e">
        <f t="shared" si="17"/>
        <v>#REF!</v>
      </c>
      <c r="O28" s="26" t="e">
        <f t="shared" si="0"/>
        <v>#REF!</v>
      </c>
      <c r="P28" s="24" t="e">
        <f t="shared" si="5"/>
        <v>#REF!</v>
      </c>
      <c r="Q28" s="24" t="e">
        <f t="shared" si="1"/>
        <v>#REF!</v>
      </c>
      <c r="R28" s="24" t="e">
        <f t="shared" si="6"/>
        <v>#REF!</v>
      </c>
      <c r="S28" s="115" t="e">
        <f t="shared" si="12"/>
        <v>#REF!</v>
      </c>
      <c r="T28" s="26"/>
      <c r="U28" s="24"/>
      <c r="V28" s="24"/>
      <c r="W28" s="27"/>
      <c r="X28" s="110"/>
      <c r="Y28" s="111" t="e">
        <f t="shared" si="2"/>
        <v>#REF!</v>
      </c>
      <c r="Z28" s="112">
        <f t="shared" si="3"/>
        <v>10</v>
      </c>
    </row>
    <row r="29" spans="1:26" s="22" customFormat="1" ht="14.1" customHeight="1" x14ac:dyDescent="0.2">
      <c r="A29" s="113">
        <f t="shared" si="16"/>
        <v>11</v>
      </c>
      <c r="B29" s="45">
        <f>'HPP 2 - Economic'!C29</f>
        <v>0</v>
      </c>
      <c r="C29" s="24"/>
      <c r="D29" s="24">
        <f t="shared" si="4"/>
        <v>0</v>
      </c>
      <c r="E29" s="47">
        <f>'HPP 2 - Economic'!E29</f>
        <v>0</v>
      </c>
      <c r="F29" s="24"/>
      <c r="G29" s="24"/>
      <c r="H29" s="24"/>
      <c r="I29" s="24"/>
      <c r="J29" s="24"/>
      <c r="K29" s="114" t="e">
        <f>#REF!/$D$4</f>
        <v>#REF!</v>
      </c>
      <c r="L29" s="26" t="e">
        <f t="shared" si="10"/>
        <v>#REF!</v>
      </c>
      <c r="M29" s="24" t="e">
        <f t="shared" si="11"/>
        <v>#REF!</v>
      </c>
      <c r="N29" s="24" t="e">
        <f t="shared" si="17"/>
        <v>#REF!</v>
      </c>
      <c r="O29" s="26" t="e">
        <f t="shared" si="0"/>
        <v>#REF!</v>
      </c>
      <c r="P29" s="24" t="e">
        <f t="shared" si="5"/>
        <v>#REF!</v>
      </c>
      <c r="Q29" s="24" t="e">
        <f t="shared" si="1"/>
        <v>#REF!</v>
      </c>
      <c r="R29" s="24" t="e">
        <f t="shared" si="6"/>
        <v>#REF!</v>
      </c>
      <c r="S29" s="115" t="e">
        <f t="shared" si="12"/>
        <v>#REF!</v>
      </c>
      <c r="T29" s="26"/>
      <c r="U29" s="24"/>
      <c r="V29" s="24"/>
      <c r="W29" s="27"/>
      <c r="X29" s="110"/>
      <c r="Y29" s="111" t="e">
        <f t="shared" si="2"/>
        <v>#REF!</v>
      </c>
      <c r="Z29" s="112">
        <f t="shared" si="3"/>
        <v>11</v>
      </c>
    </row>
    <row r="30" spans="1:26" s="22" customFormat="1" ht="14.1" customHeight="1" x14ac:dyDescent="0.2">
      <c r="A30" s="113">
        <f t="shared" si="16"/>
        <v>12</v>
      </c>
      <c r="B30" s="45">
        <f>'HPP 2 - Economic'!C30</f>
        <v>0</v>
      </c>
      <c r="C30" s="24"/>
      <c r="D30" s="24">
        <f t="shared" si="4"/>
        <v>0</v>
      </c>
      <c r="E30" s="47">
        <f>'HPP 2 - Economic'!E30</f>
        <v>0</v>
      </c>
      <c r="F30" s="24"/>
      <c r="G30" s="24"/>
      <c r="H30" s="24"/>
      <c r="I30" s="24"/>
      <c r="J30" s="24"/>
      <c r="K30" s="114" t="e">
        <f>#REF!/$D$4</f>
        <v>#REF!</v>
      </c>
      <c r="L30" s="26" t="e">
        <f t="shared" si="10"/>
        <v>#REF!</v>
      </c>
      <c r="M30" s="24" t="e">
        <f t="shared" si="11"/>
        <v>#REF!</v>
      </c>
      <c r="N30" s="24" t="e">
        <f t="shared" si="17"/>
        <v>#REF!</v>
      </c>
      <c r="O30" s="26" t="e">
        <f t="shared" si="0"/>
        <v>#REF!</v>
      </c>
      <c r="P30" s="24" t="e">
        <f t="shared" si="5"/>
        <v>#REF!</v>
      </c>
      <c r="Q30" s="24" t="e">
        <f t="shared" si="1"/>
        <v>#REF!</v>
      </c>
      <c r="R30" s="24" t="e">
        <f t="shared" si="6"/>
        <v>#REF!</v>
      </c>
      <c r="S30" s="115" t="e">
        <f t="shared" si="12"/>
        <v>#REF!</v>
      </c>
      <c r="T30" s="26"/>
      <c r="U30" s="24"/>
      <c r="V30" s="24"/>
      <c r="W30" s="27"/>
      <c r="X30" s="110"/>
      <c r="Y30" s="111" t="e">
        <f t="shared" si="2"/>
        <v>#REF!</v>
      </c>
      <c r="Z30" s="112">
        <f t="shared" si="3"/>
        <v>12</v>
      </c>
    </row>
    <row r="31" spans="1:26" s="22" customFormat="1" ht="14.1" customHeight="1" x14ac:dyDescent="0.2">
      <c r="A31" s="113">
        <f t="shared" si="16"/>
        <v>13</v>
      </c>
      <c r="B31" s="45">
        <f>'HPP 2 - Economic'!C31</f>
        <v>0</v>
      </c>
      <c r="C31" s="24"/>
      <c r="D31" s="24">
        <f t="shared" si="4"/>
        <v>0</v>
      </c>
      <c r="E31" s="47">
        <f>'HPP 2 - Economic'!E31</f>
        <v>0</v>
      </c>
      <c r="F31" s="24"/>
      <c r="G31" s="24"/>
      <c r="H31" s="24"/>
      <c r="I31" s="24"/>
      <c r="J31" s="24"/>
      <c r="K31" s="114" t="e">
        <f>#REF!/$D$4</f>
        <v>#REF!</v>
      </c>
      <c r="L31" s="26" t="e">
        <f t="shared" si="10"/>
        <v>#REF!</v>
      </c>
      <c r="M31" s="24" t="e">
        <f t="shared" si="11"/>
        <v>#REF!</v>
      </c>
      <c r="N31" s="24" t="e">
        <f t="shared" si="17"/>
        <v>#REF!</v>
      </c>
      <c r="O31" s="26" t="e">
        <f t="shared" si="0"/>
        <v>#REF!</v>
      </c>
      <c r="P31" s="24" t="e">
        <f t="shared" si="5"/>
        <v>#REF!</v>
      </c>
      <c r="Q31" s="24" t="e">
        <f t="shared" si="1"/>
        <v>#REF!</v>
      </c>
      <c r="R31" s="24" t="e">
        <f t="shared" si="6"/>
        <v>#REF!</v>
      </c>
      <c r="S31" s="115" t="e">
        <f t="shared" si="12"/>
        <v>#REF!</v>
      </c>
      <c r="T31" s="26"/>
      <c r="U31" s="24"/>
      <c r="V31" s="24"/>
      <c r="W31" s="27"/>
      <c r="X31" s="110"/>
      <c r="Y31" s="111" t="e">
        <f t="shared" si="2"/>
        <v>#REF!</v>
      </c>
      <c r="Z31" s="112">
        <f t="shared" si="3"/>
        <v>13</v>
      </c>
    </row>
    <row r="32" spans="1:26" s="22" customFormat="1" ht="14.1" customHeight="1" x14ac:dyDescent="0.2">
      <c r="A32" s="113">
        <f t="shared" si="16"/>
        <v>14</v>
      </c>
      <c r="B32" s="45">
        <f>'HPP 2 - Economic'!C32</f>
        <v>0</v>
      </c>
      <c r="C32" s="24"/>
      <c r="D32" s="24">
        <f t="shared" si="4"/>
        <v>0</v>
      </c>
      <c r="E32" s="47">
        <f>'HPP 2 - Economic'!E32</f>
        <v>0</v>
      </c>
      <c r="F32" s="24"/>
      <c r="G32" s="24"/>
      <c r="H32" s="24"/>
      <c r="I32" s="24"/>
      <c r="J32" s="24"/>
      <c r="K32" s="114" t="e">
        <f>#REF!/$D$4</f>
        <v>#REF!</v>
      </c>
      <c r="L32" s="26" t="e">
        <f t="shared" si="10"/>
        <v>#REF!</v>
      </c>
      <c r="M32" s="24" t="e">
        <f t="shared" si="11"/>
        <v>#REF!</v>
      </c>
      <c r="N32" s="24" t="e">
        <f t="shared" si="17"/>
        <v>#REF!</v>
      </c>
      <c r="O32" s="26" t="e">
        <f t="shared" si="0"/>
        <v>#REF!</v>
      </c>
      <c r="P32" s="24" t="e">
        <f t="shared" si="5"/>
        <v>#REF!</v>
      </c>
      <c r="Q32" s="24" t="e">
        <f t="shared" si="1"/>
        <v>#REF!</v>
      </c>
      <c r="R32" s="24" t="e">
        <f t="shared" si="6"/>
        <v>#REF!</v>
      </c>
      <c r="S32" s="115" t="e">
        <f t="shared" si="12"/>
        <v>#REF!</v>
      </c>
      <c r="T32" s="26"/>
      <c r="U32" s="24"/>
      <c r="V32" s="24"/>
      <c r="W32" s="27"/>
      <c r="X32" s="110"/>
      <c r="Y32" s="111" t="e">
        <f t="shared" si="2"/>
        <v>#REF!</v>
      </c>
      <c r="Z32" s="112">
        <f t="shared" si="3"/>
        <v>14</v>
      </c>
    </row>
    <row r="33" spans="1:26" s="22" customFormat="1" ht="14.1" customHeight="1" x14ac:dyDescent="0.2">
      <c r="A33" s="113">
        <f t="shared" si="16"/>
        <v>15</v>
      </c>
      <c r="B33" s="45">
        <f>'HPP 2 - Economic'!C33</f>
        <v>0</v>
      </c>
      <c r="C33" s="24"/>
      <c r="D33" s="24">
        <f t="shared" si="4"/>
        <v>0</v>
      </c>
      <c r="E33" s="47">
        <f>'HPP 2 - Economic'!E33</f>
        <v>0</v>
      </c>
      <c r="F33" s="24"/>
      <c r="G33" s="24"/>
      <c r="H33" s="24"/>
      <c r="I33" s="24"/>
      <c r="J33" s="24"/>
      <c r="K33" s="114" t="e">
        <f>#REF!/$D$4</f>
        <v>#REF!</v>
      </c>
      <c r="L33" s="26" t="e">
        <f t="shared" si="10"/>
        <v>#REF!</v>
      </c>
      <c r="M33" s="24" t="e">
        <f t="shared" si="11"/>
        <v>#REF!</v>
      </c>
      <c r="N33" s="24" t="e">
        <f t="shared" si="17"/>
        <v>#REF!</v>
      </c>
      <c r="O33" s="26" t="e">
        <f t="shared" si="0"/>
        <v>#REF!</v>
      </c>
      <c r="P33" s="24" t="e">
        <f t="shared" si="5"/>
        <v>#REF!</v>
      </c>
      <c r="Q33" s="24" t="e">
        <f t="shared" si="1"/>
        <v>#REF!</v>
      </c>
      <c r="R33" s="24" t="e">
        <f t="shared" si="6"/>
        <v>#REF!</v>
      </c>
      <c r="S33" s="115" t="e">
        <f t="shared" si="12"/>
        <v>#REF!</v>
      </c>
      <c r="T33" s="26"/>
      <c r="U33" s="24"/>
      <c r="V33" s="24"/>
      <c r="W33" s="27"/>
      <c r="X33" s="110"/>
      <c r="Y33" s="111" t="e">
        <f t="shared" si="2"/>
        <v>#REF!</v>
      </c>
      <c r="Z33" s="112">
        <f t="shared" si="3"/>
        <v>15</v>
      </c>
    </row>
    <row r="34" spans="1:26" s="22" customFormat="1" ht="14.1" customHeight="1" x14ac:dyDescent="0.2">
      <c r="A34" s="113">
        <f t="shared" si="16"/>
        <v>16</v>
      </c>
      <c r="B34" s="45">
        <f>'HPP 2 - Economic'!C34</f>
        <v>0</v>
      </c>
      <c r="C34" s="24"/>
      <c r="D34" s="24">
        <f t="shared" si="4"/>
        <v>0</v>
      </c>
      <c r="E34" s="47">
        <f>'HPP 2 - Economic'!E34</f>
        <v>0</v>
      </c>
      <c r="F34" s="24"/>
      <c r="G34" s="24"/>
      <c r="H34" s="24"/>
      <c r="I34" s="24"/>
      <c r="J34" s="24"/>
      <c r="K34" s="114" t="e">
        <f>#REF!/$D$4</f>
        <v>#REF!</v>
      </c>
      <c r="L34" s="26" t="e">
        <f t="shared" si="10"/>
        <v>#REF!</v>
      </c>
      <c r="M34" s="24" t="e">
        <f t="shared" si="11"/>
        <v>#REF!</v>
      </c>
      <c r="N34" s="24" t="e">
        <f t="shared" si="17"/>
        <v>#REF!</v>
      </c>
      <c r="O34" s="26" t="e">
        <f t="shared" si="0"/>
        <v>#REF!</v>
      </c>
      <c r="P34" s="24" t="e">
        <f t="shared" si="5"/>
        <v>#REF!</v>
      </c>
      <c r="Q34" s="24" t="e">
        <f t="shared" si="1"/>
        <v>#REF!</v>
      </c>
      <c r="R34" s="24" t="e">
        <f t="shared" si="6"/>
        <v>#REF!</v>
      </c>
      <c r="S34" s="115" t="e">
        <f t="shared" si="12"/>
        <v>#REF!</v>
      </c>
      <c r="T34" s="26"/>
      <c r="U34" s="24"/>
      <c r="V34" s="24"/>
      <c r="W34" s="27"/>
      <c r="X34" s="110"/>
      <c r="Y34" s="111" t="e">
        <f t="shared" si="2"/>
        <v>#REF!</v>
      </c>
      <c r="Z34" s="112">
        <f t="shared" si="3"/>
        <v>16</v>
      </c>
    </row>
    <row r="35" spans="1:26" s="22" customFormat="1" ht="14.1" customHeight="1" x14ac:dyDescent="0.2">
      <c r="A35" s="113">
        <f t="shared" si="16"/>
        <v>17</v>
      </c>
      <c r="B35" s="45">
        <f>'HPP 2 - Economic'!C35</f>
        <v>0</v>
      </c>
      <c r="C35" s="24"/>
      <c r="D35" s="24">
        <f t="shared" si="4"/>
        <v>0</v>
      </c>
      <c r="E35" s="47">
        <f>'HPP 2 - Economic'!E35</f>
        <v>0</v>
      </c>
      <c r="F35" s="24"/>
      <c r="G35" s="24"/>
      <c r="H35" s="24"/>
      <c r="I35" s="24"/>
      <c r="J35" s="24"/>
      <c r="K35" s="114" t="e">
        <f>#REF!/$D$4</f>
        <v>#REF!</v>
      </c>
      <c r="L35" s="26" t="e">
        <f t="shared" si="10"/>
        <v>#REF!</v>
      </c>
      <c r="M35" s="24" t="e">
        <f t="shared" si="11"/>
        <v>#REF!</v>
      </c>
      <c r="N35" s="24" t="e">
        <f t="shared" si="17"/>
        <v>#REF!</v>
      </c>
      <c r="O35" s="26" t="e">
        <f t="shared" si="0"/>
        <v>#REF!</v>
      </c>
      <c r="P35" s="24" t="e">
        <f t="shared" si="5"/>
        <v>#REF!</v>
      </c>
      <c r="Q35" s="24" t="e">
        <f t="shared" si="1"/>
        <v>#REF!</v>
      </c>
      <c r="R35" s="24" t="e">
        <f t="shared" si="6"/>
        <v>#REF!</v>
      </c>
      <c r="S35" s="115" t="e">
        <f t="shared" si="12"/>
        <v>#REF!</v>
      </c>
      <c r="T35" s="26"/>
      <c r="U35" s="24"/>
      <c r="V35" s="24"/>
      <c r="W35" s="27"/>
      <c r="X35" s="110"/>
      <c r="Y35" s="111" t="e">
        <f t="shared" si="2"/>
        <v>#REF!</v>
      </c>
      <c r="Z35" s="112">
        <f t="shared" si="3"/>
        <v>17</v>
      </c>
    </row>
    <row r="36" spans="1:26" s="22" customFormat="1" ht="14.1" customHeight="1" x14ac:dyDescent="0.2">
      <c r="A36" s="113">
        <f t="shared" si="16"/>
        <v>18</v>
      </c>
      <c r="B36" s="45">
        <f>'HPP 2 - Economic'!C36</f>
        <v>0</v>
      </c>
      <c r="C36" s="24"/>
      <c r="D36" s="24">
        <f t="shared" si="4"/>
        <v>0</v>
      </c>
      <c r="E36" s="47">
        <f>'HPP 2 - Economic'!E36</f>
        <v>0</v>
      </c>
      <c r="F36" s="24"/>
      <c r="G36" s="24"/>
      <c r="H36" s="24"/>
      <c r="I36" s="24"/>
      <c r="J36" s="24"/>
      <c r="K36" s="114" t="e">
        <f>#REF!/$D$4</f>
        <v>#REF!</v>
      </c>
      <c r="L36" s="26" t="e">
        <f t="shared" si="10"/>
        <v>#REF!</v>
      </c>
      <c r="M36" s="24" t="e">
        <f t="shared" si="11"/>
        <v>#REF!</v>
      </c>
      <c r="N36" s="24" t="e">
        <f t="shared" si="17"/>
        <v>#REF!</v>
      </c>
      <c r="O36" s="26" t="e">
        <f t="shared" si="0"/>
        <v>#REF!</v>
      </c>
      <c r="P36" s="24" t="e">
        <f t="shared" si="5"/>
        <v>#REF!</v>
      </c>
      <c r="Q36" s="24" t="e">
        <f t="shared" si="1"/>
        <v>#REF!</v>
      </c>
      <c r="R36" s="24" t="e">
        <f t="shared" si="6"/>
        <v>#REF!</v>
      </c>
      <c r="S36" s="115" t="e">
        <f t="shared" si="12"/>
        <v>#REF!</v>
      </c>
      <c r="T36" s="26"/>
      <c r="U36" s="24"/>
      <c r="V36" s="24"/>
      <c r="W36" s="27"/>
      <c r="X36" s="110"/>
      <c r="Y36" s="111" t="e">
        <f t="shared" si="2"/>
        <v>#REF!</v>
      </c>
      <c r="Z36" s="112">
        <f t="shared" si="3"/>
        <v>18</v>
      </c>
    </row>
    <row r="37" spans="1:26" s="22" customFormat="1" ht="14.1" customHeight="1" x14ac:dyDescent="0.2">
      <c r="A37" s="113">
        <f t="shared" si="16"/>
        <v>19</v>
      </c>
      <c r="B37" s="45">
        <f>'HPP 2 - Economic'!C37</f>
        <v>0</v>
      </c>
      <c r="C37" s="24"/>
      <c r="D37" s="24">
        <f t="shared" si="4"/>
        <v>0</v>
      </c>
      <c r="E37" s="47">
        <f>'HPP 2 - Economic'!E37</f>
        <v>0</v>
      </c>
      <c r="F37" s="24"/>
      <c r="G37" s="24"/>
      <c r="H37" s="24"/>
      <c r="I37" s="24"/>
      <c r="J37" s="24"/>
      <c r="K37" s="114" t="e">
        <f>#REF!/$D$4</f>
        <v>#REF!</v>
      </c>
      <c r="L37" s="26" t="e">
        <f t="shared" si="10"/>
        <v>#REF!</v>
      </c>
      <c r="M37" s="24" t="e">
        <f t="shared" si="11"/>
        <v>#REF!</v>
      </c>
      <c r="N37" s="24" t="e">
        <f t="shared" si="17"/>
        <v>#REF!</v>
      </c>
      <c r="O37" s="26" t="e">
        <f t="shared" si="0"/>
        <v>#REF!</v>
      </c>
      <c r="P37" s="24" t="e">
        <f t="shared" si="5"/>
        <v>#REF!</v>
      </c>
      <c r="Q37" s="24" t="e">
        <f t="shared" si="1"/>
        <v>#REF!</v>
      </c>
      <c r="R37" s="24" t="e">
        <f t="shared" si="6"/>
        <v>#REF!</v>
      </c>
      <c r="S37" s="115" t="e">
        <f t="shared" si="12"/>
        <v>#REF!</v>
      </c>
      <c r="T37" s="26"/>
      <c r="U37" s="24"/>
      <c r="V37" s="24"/>
      <c r="W37" s="27"/>
      <c r="X37" s="110"/>
      <c r="Y37" s="111" t="e">
        <f t="shared" si="2"/>
        <v>#REF!</v>
      </c>
      <c r="Z37" s="112">
        <f t="shared" si="3"/>
        <v>19</v>
      </c>
    </row>
    <row r="38" spans="1:26" s="22" customFormat="1" ht="14.1" customHeight="1" x14ac:dyDescent="0.2">
      <c r="A38" s="118">
        <f t="shared" si="16"/>
        <v>20</v>
      </c>
      <c r="B38" s="45">
        <f>'HPP 2 - Economic'!C38</f>
        <v>0</v>
      </c>
      <c r="C38" s="119"/>
      <c r="D38" s="119">
        <f t="shared" si="4"/>
        <v>0</v>
      </c>
      <c r="E38" s="47">
        <f>'HPP 2 - Economic'!E38</f>
        <v>0</v>
      </c>
      <c r="F38" s="119"/>
      <c r="G38" s="119"/>
      <c r="H38" s="119"/>
      <c r="I38" s="119"/>
      <c r="J38" s="119"/>
      <c r="K38" s="163" t="e">
        <f>#REF!/$D$4</f>
        <v>#REF!</v>
      </c>
      <c r="L38" s="37" t="e">
        <f t="shared" si="10"/>
        <v>#REF!</v>
      </c>
      <c r="M38" s="119" t="e">
        <f t="shared" si="11"/>
        <v>#REF!</v>
      </c>
      <c r="N38" s="119" t="e">
        <f t="shared" si="17"/>
        <v>#REF!</v>
      </c>
      <c r="O38" s="37" t="e">
        <f t="shared" si="0"/>
        <v>#REF!</v>
      </c>
      <c r="P38" s="119" t="e">
        <f t="shared" si="5"/>
        <v>#REF!</v>
      </c>
      <c r="Q38" s="119" t="e">
        <f t="shared" si="1"/>
        <v>#REF!</v>
      </c>
      <c r="R38" s="24" t="e">
        <f t="shared" si="6"/>
        <v>#REF!</v>
      </c>
      <c r="S38" s="120" t="e">
        <f t="shared" si="12"/>
        <v>#REF!</v>
      </c>
      <c r="T38" s="37"/>
      <c r="U38" s="119"/>
      <c r="V38" s="119"/>
      <c r="W38" s="38"/>
      <c r="X38" s="110"/>
      <c r="Y38" s="121" t="e">
        <f t="shared" si="2"/>
        <v>#REF!</v>
      </c>
      <c r="Z38" s="122">
        <f t="shared" si="3"/>
        <v>20</v>
      </c>
    </row>
    <row r="39" spans="1:26" s="22" customFormat="1" ht="14.1" customHeigh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123"/>
      <c r="W39" s="123"/>
    </row>
    <row r="40" spans="1:26" s="22" customFormat="1" ht="14.1" customHeigh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124" t="e">
        <f>SUM(K19:K38)</f>
        <v>#REF!</v>
      </c>
      <c r="L40" s="25"/>
      <c r="M40" s="25"/>
      <c r="N40" s="25"/>
      <c r="O40" s="25"/>
      <c r="P40" s="25"/>
      <c r="Q40" s="25"/>
      <c r="R40" s="25"/>
      <c r="S40" s="25" t="e">
        <f>SUM(O15:O38)/Q6</f>
        <v>#REF!</v>
      </c>
      <c r="T40" s="25"/>
      <c r="U40" s="25"/>
      <c r="V40" s="123"/>
      <c r="W40" s="123"/>
    </row>
    <row r="41" spans="1:26" s="125" customFormat="1" ht="14.1" customHeight="1" x14ac:dyDescent="0.2">
      <c r="I41" s="124"/>
      <c r="V41" s="15"/>
      <c r="W41" s="15"/>
    </row>
    <row r="42" spans="1:26" s="126" customFormat="1" ht="14.1" customHeight="1" x14ac:dyDescent="0.2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5"/>
      <c r="W42" s="15"/>
      <c r="X42" s="125"/>
      <c r="Y42" s="125"/>
    </row>
    <row r="43" spans="1:26" s="126" customFormat="1" ht="14.1" customHeight="1" x14ac:dyDescent="0.2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5"/>
      <c r="W43" s="15"/>
      <c r="X43" s="125"/>
      <c r="Y43" s="125"/>
    </row>
    <row r="44" spans="1:26" s="126" customFormat="1" ht="14.1" customHeight="1" x14ac:dyDescent="0.2">
      <c r="A44" s="125"/>
      <c r="B44" s="125"/>
      <c r="C44" s="125"/>
      <c r="D44" s="125"/>
      <c r="E44" s="125"/>
      <c r="F44" s="125"/>
      <c r="G44" s="125"/>
      <c r="H44" s="125"/>
      <c r="I44" s="125"/>
      <c r="J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5"/>
      <c r="W44" s="15"/>
      <c r="X44" s="125"/>
      <c r="Y44" s="125"/>
    </row>
    <row r="45" spans="1:26" s="126" customFormat="1" ht="14.1" customHeight="1" x14ac:dyDescent="0.2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7"/>
      <c r="W45" s="127"/>
      <c r="X45" s="127"/>
      <c r="Y45" s="127"/>
      <c r="Z45" s="127"/>
    </row>
    <row r="46" spans="1:26" s="126" customFormat="1" ht="14.1" customHeight="1" x14ac:dyDescent="0.2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8"/>
      <c r="W46" s="128"/>
      <c r="X46" s="129"/>
      <c r="Y46" s="130"/>
      <c r="Z46" s="130"/>
    </row>
    <row r="47" spans="1:26" s="126" customFormat="1" ht="14.1" customHeight="1" x14ac:dyDescent="0.2">
      <c r="A47" s="125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31"/>
      <c r="W47" s="128"/>
      <c r="X47" s="132"/>
      <c r="Y47" s="133"/>
      <c r="Z47" s="133"/>
    </row>
    <row r="48" spans="1:26" s="126" customFormat="1" ht="14.1" customHeight="1" x14ac:dyDescent="0.2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31"/>
      <c r="W48" s="128"/>
      <c r="X48" s="132"/>
      <c r="Y48" s="133"/>
      <c r="Z48" s="133"/>
    </row>
    <row r="49" spans="1:26" s="1" customFormat="1" ht="14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134"/>
      <c r="W49" s="135"/>
      <c r="X49" s="136"/>
      <c r="Y49" s="137"/>
      <c r="Z49" s="137"/>
    </row>
    <row r="50" spans="1:26" s="1" customFormat="1" ht="14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134"/>
      <c r="W50" s="135"/>
      <c r="X50" s="136"/>
      <c r="Y50" s="137"/>
      <c r="Z50" s="137"/>
    </row>
    <row r="51" spans="1:26" s="1" customFormat="1" ht="14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134"/>
      <c r="W51" s="135"/>
      <c r="X51" s="136"/>
      <c r="Y51" s="137"/>
      <c r="Z51" s="137"/>
    </row>
    <row r="52" spans="1:26" s="1" customFormat="1" ht="14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6" s="1" customFormat="1" ht="14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6" s="1" customFormat="1" ht="14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138"/>
      <c r="W54" s="138"/>
      <c r="X54" s="138"/>
      <c r="Y54" s="138"/>
      <c r="Z54" s="138"/>
    </row>
    <row r="55" spans="1:26" s="1" customFormat="1" ht="14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135"/>
      <c r="W55" s="135"/>
      <c r="X55" s="139"/>
      <c r="Y55" s="140"/>
      <c r="Z55" s="140"/>
    </row>
    <row r="56" spans="1:26" s="1" customFormat="1" ht="14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134"/>
      <c r="W56" s="135"/>
      <c r="X56" s="136"/>
      <c r="Y56" s="137"/>
      <c r="Z56" s="137"/>
    </row>
    <row r="57" spans="1:26" s="1" customFormat="1" ht="14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134"/>
      <c r="W57" s="135"/>
      <c r="X57" s="136"/>
      <c r="Y57" s="137"/>
      <c r="Z57" s="137"/>
    </row>
    <row r="58" spans="1:26" s="1" customFormat="1" ht="14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134"/>
      <c r="W58" s="135"/>
      <c r="X58" s="136"/>
      <c r="Y58" s="137"/>
      <c r="Z58" s="137"/>
    </row>
    <row r="59" spans="1:26" s="1" customFormat="1" ht="14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134"/>
      <c r="W59" s="135"/>
      <c r="X59" s="136"/>
      <c r="Y59" s="137"/>
      <c r="Z59" s="137"/>
    </row>
    <row r="60" spans="1:26" s="1" customFormat="1" ht="14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134"/>
      <c r="W60" s="135"/>
      <c r="X60" s="136"/>
      <c r="Y60" s="137"/>
      <c r="Z60" s="137"/>
    </row>
    <row r="61" spans="1:26" s="1" customFormat="1" ht="14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6" s="1" customFormat="1" ht="14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138"/>
      <c r="W62" s="138"/>
      <c r="X62" s="138"/>
      <c r="Y62" s="138"/>
      <c r="Z62" s="138"/>
    </row>
    <row r="63" spans="1:26" s="1" customFormat="1" ht="14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135"/>
      <c r="W63" s="135"/>
      <c r="X63" s="139"/>
      <c r="Y63" s="142"/>
      <c r="Z63" s="141"/>
    </row>
    <row r="64" spans="1:26" s="1" customFormat="1" ht="14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134"/>
      <c r="W64" s="135"/>
      <c r="X64" s="142"/>
      <c r="Y64" s="137"/>
      <c r="Z64" s="137"/>
    </row>
    <row r="65" spans="1:33" s="1" customFormat="1" ht="14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134"/>
      <c r="W65" s="135"/>
      <c r="X65" s="141"/>
      <c r="Y65" s="137"/>
      <c r="Z65" s="137"/>
      <c r="AC65" s="143"/>
      <c r="AD65" s="143"/>
      <c r="AE65" s="143"/>
      <c r="AF65" s="143"/>
      <c r="AG65" s="143"/>
    </row>
    <row r="66" spans="1:33" s="1" customFormat="1" ht="14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134"/>
      <c r="W66" s="135"/>
      <c r="X66" s="142"/>
      <c r="Y66" s="137"/>
      <c r="Z66" s="137"/>
      <c r="AA66" s="2"/>
      <c r="AC66" s="144"/>
      <c r="AD66" s="144"/>
      <c r="AE66" s="144"/>
      <c r="AF66" s="144"/>
      <c r="AG66" s="144"/>
    </row>
    <row r="67" spans="1:33" s="1" customFormat="1" ht="14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C67" s="144"/>
      <c r="AD67" s="144"/>
      <c r="AE67" s="144"/>
      <c r="AF67" s="144"/>
      <c r="AG67" s="144"/>
    </row>
    <row r="68" spans="1:33" s="1" customFormat="1" ht="14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33" s="1" customFormat="1" ht="14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33" s="1" customFormat="1" ht="14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33" s="1" customFormat="1" ht="14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33" s="1" customFormat="1" ht="14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33" s="1" customFormat="1" ht="14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</sheetData>
  <conditionalFormatting sqref="Y47:Z51 Y56:Z60 Y64:Z66">
    <cfRule type="colorScale" priority="1">
      <colorScale>
        <cfvo type="num" val="0.08"/>
        <cfvo type="num" val="0.1"/>
        <cfvo type="num" val="0.12"/>
        <color theme="5"/>
        <color rgb="FFFCFCFF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Exercice</vt:lpstr>
      <vt:lpstr>HPP 1 - Economic</vt:lpstr>
      <vt:lpstr>HPP 2 - Economic</vt:lpstr>
      <vt:lpstr>HPP 1 - Financial</vt:lpstr>
      <vt:lpstr>HPP 2 - Financial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 Leite Ribeiro</dc:creator>
  <cp:keywords/>
  <dc:description/>
  <cp:lastModifiedBy>Gruner</cp:lastModifiedBy>
  <cp:revision/>
  <dcterms:created xsi:type="dcterms:W3CDTF">2023-05-23T09:28:19Z</dcterms:created>
  <dcterms:modified xsi:type="dcterms:W3CDTF">2025-05-09T16:20:20Z</dcterms:modified>
  <cp:category/>
  <cp:contentStatus/>
</cp:coreProperties>
</file>